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6"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'Cashflow'!$A$1:$J$92</definedName>
    <definedName name="_xlnm.Print_Area" localSheetId="4">'Equity'!$B$1:$K$53</definedName>
    <definedName name="_xlnm.Print_Area" localSheetId="0">'Notes-pg 6'!$A$1:$J$338</definedName>
    <definedName name="_xlnm.Print_Area" localSheetId="1">'P&amp;L'!$1:$53</definedName>
    <definedName name="_xlnm.Print_Titles" localSheetId="0">'Notes-pg 6'!$2:$7</definedName>
  </definedNames>
  <calcPr fullCalcOnLoad="1"/>
</workbook>
</file>

<file path=xl/sharedStrings.xml><?xml version="1.0" encoding="utf-8"?>
<sst xmlns="http://schemas.openxmlformats.org/spreadsheetml/2006/main" count="435" uniqueCount="321">
  <si>
    <r>
      <t>The Group's borrowings (all denominated in Malaysian Currency) as at 3</t>
    </r>
    <r>
      <rPr>
        <sz val="10"/>
        <rFont val="Arial"/>
        <family val="2"/>
      </rPr>
      <t>1</t>
    </r>
    <r>
      <rPr>
        <sz val="10"/>
        <rFont val="Arial"/>
        <family val="2"/>
      </rPr>
      <t xml:space="preserve"> </t>
    </r>
    <r>
      <rPr>
        <sz val="10"/>
        <rFont val="Arial"/>
        <family val="2"/>
      </rPr>
      <t>July</t>
    </r>
    <r>
      <rPr>
        <sz val="10"/>
        <rFont val="Arial"/>
        <family val="2"/>
      </rPr>
      <t xml:space="preserve"> 2006 are as follows:-</t>
    </r>
  </si>
  <si>
    <r>
      <t xml:space="preserve">The Board of Directors </t>
    </r>
    <r>
      <rPr>
        <sz val="10"/>
        <rFont val="Arial"/>
        <family val="2"/>
      </rPr>
      <t xml:space="preserve">recommend </t>
    </r>
    <r>
      <rPr>
        <sz val="10"/>
        <rFont val="Arial"/>
        <family val="2"/>
      </rPr>
      <t>a first and final dividend of 6 sen per ordinary share less income tax 28% in respect of the financial year ended 31 July 200</t>
    </r>
    <r>
      <rPr>
        <sz val="10"/>
        <rFont val="Arial"/>
        <family val="2"/>
      </rPr>
      <t>6</t>
    </r>
    <r>
      <rPr>
        <sz val="10"/>
        <rFont val="Arial"/>
        <family val="2"/>
      </rPr>
      <t xml:space="preserve"> (200</t>
    </r>
    <r>
      <rPr>
        <sz val="10"/>
        <rFont val="Arial"/>
        <family val="2"/>
      </rPr>
      <t>5</t>
    </r>
    <r>
      <rPr>
        <sz val="10"/>
        <rFont val="Arial"/>
        <family val="2"/>
      </rPr>
      <t xml:space="preserve"> : </t>
    </r>
    <r>
      <rPr>
        <sz val="10"/>
        <rFont val="Arial"/>
        <family val="2"/>
      </rPr>
      <t>6</t>
    </r>
    <r>
      <rPr>
        <sz val="10"/>
        <rFont val="Arial"/>
        <family val="2"/>
      </rPr>
      <t xml:space="preserve"> sen per ordinary share less income tax 28%)</t>
    </r>
    <r>
      <rPr>
        <sz val="10"/>
        <rFont val="Arial"/>
        <family val="2"/>
      </rPr>
      <t xml:space="preserve">.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2006 of 115,881,825 ordinary shares of RM1.00 each, the final dividend net of tax amounts to RM5,006,095 (4.32 sen net per share). Such dividend, if approved by shareholders will be accounted for in the shareholders' equity as an appropriation of retained earnings in the financial year ending 31 July 2007.    </t>
    </r>
  </si>
  <si>
    <r>
      <t>15 September</t>
    </r>
    <r>
      <rPr>
        <sz val="10"/>
        <rFont val="Arial"/>
        <family val="2"/>
      </rPr>
      <t xml:space="preserve"> </t>
    </r>
    <r>
      <rPr>
        <sz val="10"/>
        <rFont val="Arial"/>
        <family val="2"/>
      </rPr>
      <t>2006</t>
    </r>
  </si>
  <si>
    <t>31.7.2006</t>
  </si>
  <si>
    <t>31.7.2005</t>
  </si>
  <si>
    <t xml:space="preserve">    Fixed Deposits interest income</t>
  </si>
  <si>
    <t xml:space="preserve">    Forfeited customers' deposits</t>
  </si>
  <si>
    <t xml:space="preserve">    Inventory loss</t>
  </si>
  <si>
    <t xml:space="preserve">    Short-term accumulating compensated absences</t>
  </si>
  <si>
    <t>At 31 July 2005</t>
  </si>
  <si>
    <t>At 31 July 2006</t>
  </si>
  <si>
    <t>(ii) Acquisition of Equity Interests in Poh Kong International Sdn. Bhd.</t>
  </si>
  <si>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</si>
  <si>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</si>
  <si>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</si>
  <si>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</si>
  <si>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</si>
  <si>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</si>
  <si>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</si>
  <si>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</si>
  <si>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</si>
  <si>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</si>
  <si>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</si>
  <si>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</si>
  <si>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</si>
  <si>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</si>
  <si>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</si>
  <si>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</si>
  <si>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</si>
  <si>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</si>
  <si>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</si>
  <si>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</si>
  <si>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</si>
  <si>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</si>
  <si>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</si>
  <si>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</si>
  <si>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</si>
  <si>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</si>
  <si>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</si>
  <si>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</si>
  <si>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</si>
  <si>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</si>
  <si>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</si>
  <si>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</si>
  <si>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</si>
  <si>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</si>
  <si>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</si>
  <si>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</si>
  <si>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</si>
  <si>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</si>
  <si>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</si>
  <si>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</si>
  <si>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</si>
  <si>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</si>
  <si>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</si>
  <si>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</si>
  <si>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</si>
  <si>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</si>
  <si>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</si>
  <si>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</si>
  <si>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</si>
  <si>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</si>
  <si>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</si>
  <si>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</si>
  <si>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</si>
  <si>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</si>
  <si>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</si>
  <si>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</si>
  <si>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</si>
  <si>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</si>
  <si>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</si>
  <si>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</si>
  <si>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</si>
  <si>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</si>
  <si>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</si>
  <si>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</si>
  <si>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</si>
  <si>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</si>
  <si>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</si>
  <si>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</si>
  <si>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</si>
  <si>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</si>
  <si>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</si>
  <si>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</si>
  <si>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</si>
  <si>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</si>
  <si>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</si>
  <si>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</si>
  <si>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</si>
  <si>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</si>
  <si>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</si>
  <si>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</si>
  <si>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</si>
  <si>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</si>
  <si>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</si>
  <si>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</si>
  <si>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</si>
  <si>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</si>
  <si>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</si>
  <si>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</si>
  <si>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</si>
  <si>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</si>
  <si>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</si>
  <si>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</si>
  <si>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</si>
  <si>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</si>
  <si>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</si>
  <si>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</si>
  <si>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</si>
  <si>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</si>
  <si>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</si>
  <si>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</si>
  <si>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</si>
  <si>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</si>
  <si>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</si>
  <si>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</si>
  <si>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</si>
  <si>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</si>
  <si>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</si>
  <si>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</si>
  <si>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</si>
  <si>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</si>
  <si>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</si>
  <si>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</si>
  <si>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</si>
  <si>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</si>
  <si>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</si>
  <si>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</si>
  <si>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</si>
  <si>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</si>
  <si>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</si>
  <si>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</si>
  <si>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</si>
  <si>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</si>
  <si>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</si>
  <si>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</si>
  <si>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</si>
  <si>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</si>
  <si>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</si>
  <si>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</si>
  <si>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</si>
  <si>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</si>
  <si>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</si>
  <si>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</si>
  <si>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</si>
  <si>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</si>
  <si>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</si>
  <si>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</si>
  <si>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</si>
  <si>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</si>
  <si>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</si>
  <si>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</si>
  <si>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</si>
  <si>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</si>
  <si>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</si>
  <si>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</si>
  <si>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</si>
  <si>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</si>
  <si>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</si>
  <si>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</si>
  <si>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</si>
  <si>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</si>
  <si>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</si>
  <si>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</si>
  <si>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</si>
  <si>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</si>
  <si>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</si>
  <si>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</si>
  <si>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</si>
  <si>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</si>
  <si>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</si>
  <si>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</si>
  <si>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</si>
  <si>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</si>
  <si>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</si>
  <si>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</si>
  <si>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</si>
  <si>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</si>
  <si>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</si>
  <si>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</si>
  <si>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</si>
  <si>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</si>
  <si>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</si>
  <si>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</si>
  <si>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</si>
  <si>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</si>
  <si>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</si>
  <si>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</si>
  <si>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</si>
  <si>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</si>
  <si>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</si>
  <si>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</si>
  <si>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</si>
  <si>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</si>
  <si>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</si>
  <si>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</si>
  <si>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</si>
  <si>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</si>
  <si>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</si>
  <si>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</si>
  <si>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</si>
  <si>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</si>
  <si>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</si>
  <si>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</si>
  <si>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</si>
  <si>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</si>
  <si>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</si>
  <si>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</si>
  <si>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</si>
  <si>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</si>
  <si>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</si>
  <si>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</si>
  <si>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</si>
  <si>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</si>
  <si>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</si>
  <si>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</si>
  <si>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</si>
  <si>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</si>
  <si>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</si>
  <si>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</si>
  <si>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</si>
  <si>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</si>
  <si>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</si>
  <si>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</si>
  <si>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</si>
  <si>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</si>
  <si>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</si>
  <si>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</si>
  <si>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</si>
  <si>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Dividends</t>
  </si>
  <si>
    <t>Equity component of ICULS</t>
  </si>
  <si>
    <t>Loan raised</t>
  </si>
  <si>
    <t>Repayment of term loan</t>
  </si>
  <si>
    <t xml:space="preserve">    Amortization of goodwill</t>
  </si>
  <si>
    <t>Save as disclosed above, there were no changes in contingent liabilities since the last annual balance sheet date.</t>
  </si>
  <si>
    <t>31.7.2005</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</si>
  <si>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</si>
  <si>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</si>
  <si>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</si>
  <si>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</si>
  <si>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Note** The amount due is unsecured and without any fixed term of repayment</t>
  </si>
  <si>
    <t>The accounting policies adopted for the preparation of the quarterly unaudited condensed financial statements are consistent with those adopted for the Annual Financial Statements for the financial year ended 31 July 2005.</t>
  </si>
  <si>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2005.</t>
  </si>
  <si>
    <t>There were no unusual and extraordinary items in the current quarter under review.</t>
  </si>
  <si>
    <t>(The Condensed Unaudited Consolidated Income Statements should be read in conjunction with the Annual Financial Statements for the year ended 31 July 2005)</t>
  </si>
  <si>
    <t>(The Condensed Unaudited Consolidated Balance Sheets should be read in conjunction with the Annual Financial Statements for the year ended 31 July 2005)</t>
  </si>
  <si>
    <t>(The Condensed Unaudited Consolidated Cash Flow Statement should be read in conjunction with the Annual Financial Statements for the year ended 31 July 2005)</t>
  </si>
  <si>
    <t>(The Condensed Unaudited Consolidated Statement of Changes in Equity should be read in conjunction with the Annual Financial Statements for the year ended 31 July 2005)</t>
  </si>
  <si>
    <t>At 1 August 2005</t>
  </si>
  <si>
    <t xml:space="preserve"> As previously reported</t>
  </si>
  <si>
    <t xml:space="preserve"> Prior year adjustment</t>
  </si>
  <si>
    <t xml:space="preserve"> As restated</t>
  </si>
  <si>
    <t>Deferred taxation</t>
  </si>
  <si>
    <t>Acquisition of subsidiary companies</t>
  </si>
  <si>
    <t>Repayment to hire purchase creditors</t>
  </si>
  <si>
    <t>Dividend received</t>
  </si>
  <si>
    <t>Dividend paid</t>
  </si>
  <si>
    <t>(i) Status of utilization of proceeds raised from the Public Issue</t>
  </si>
  <si>
    <t>(iv) Proposed issue of, offer for subscription or purchase of, or invitation to subscribe for or purchase of, Murabahah Commercial Papers/Medium Term Notes Programme of up to RM200.0 million in nominal value</t>
  </si>
  <si>
    <t>(v) Signing of Joint-Venture Agreement to start up a diamond-cutting and polishing factory in China</t>
  </si>
  <si>
    <r>
      <t>j</t>
    </r>
    <r>
      <rPr>
        <sz val="10"/>
        <rFont val="Arial"/>
        <family val="2"/>
      </rPr>
      <t>ewellery retail trade.</t>
    </r>
  </si>
  <si>
    <r>
      <t>T</t>
    </r>
    <r>
      <rPr>
        <sz val="10"/>
        <rFont val="Arial"/>
        <family val="2"/>
      </rPr>
      <t xml:space="preserve">he Company had on 9 March 2006 acquired two (2) ordinary shares of RM1.00 each in the dormant company known as Poh Kong International Sdn. Bhd. ("PKI") for a consideration sum of RM2.00 only. Upon completion of the Acquisition, PKI became a wholly-owned subsidiary of the Company. </t>
    </r>
  </si>
  <si>
    <r>
      <t>S</t>
    </r>
    <r>
      <rPr>
        <sz val="10"/>
        <rFont val="Arial"/>
        <family val="2"/>
      </rPr>
      <t>ave as disclosed in Note B8, t</t>
    </r>
    <r>
      <rPr>
        <sz val="10"/>
        <rFont val="Arial"/>
        <family val="2"/>
      </rPr>
      <t>here were no financial instruments with off balance sheet risk as at the date of this quarterly report and financial year to-date.</t>
    </r>
  </si>
  <si>
    <r>
      <t>S</t>
    </r>
    <r>
      <rPr>
        <sz val="10"/>
        <rFont val="Arial"/>
        <family val="2"/>
      </rPr>
      <t>ave as disclosed in Note B8, 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</si>
  <si>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r>
      <t>S</t>
    </r>
    <r>
      <rPr>
        <sz val="10"/>
        <rFont val="Arial"/>
        <family val="2"/>
      </rPr>
      <t>ave as disclosed in Note B8, t</t>
    </r>
    <r>
      <rPr>
        <sz val="10"/>
        <rFont val="Arial"/>
        <family val="2"/>
      </rPr>
      <t>here were no subsequent material events as at the date of this quarterly report.</t>
    </r>
  </si>
  <si>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</si>
  <si>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</si>
  <si>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</si>
  <si>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</si>
  <si>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</si>
  <si>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</si>
  <si>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</si>
  <si>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</si>
  <si>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</si>
  <si>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r>
      <t xml:space="preserve">On 26 April 2006, the Company has </t>
    </r>
    <r>
      <rPr>
        <sz val="10"/>
        <rFont val="Arial"/>
        <family val="2"/>
      </rPr>
      <t>entered into three (3) Conditional Share Sale Agreements with Mr. Chong Kian On, Mr. Che Boon Lai and Mr. Gan Yong You to acquire</t>
    </r>
    <r>
      <rPr>
        <sz val="10"/>
        <rFont val="Arial"/>
        <family val="2"/>
      </rPr>
      <t xml:space="preserve"> the remaining equity interests in</t>
    </r>
    <r>
      <rPr>
        <sz val="10"/>
        <rFont val="Arial"/>
        <family val="2"/>
      </rPr>
      <t xml:space="preserve"> the three (3) </t>
    </r>
    <r>
      <rPr>
        <sz val="10"/>
        <rFont val="Arial"/>
        <family val="2"/>
      </rPr>
      <t xml:space="preserve"> subsidiary companies where the Company holds less than 100% equity interests.</t>
    </r>
  </si>
  <si>
    <t>PKI had on 31 May 2006 increased its paid-up capital to RM500,000.00</t>
  </si>
  <si>
    <t>ordinary equity holders of parent (RM)</t>
  </si>
  <si>
    <t xml:space="preserve">Net assets per share attributable to </t>
  </si>
  <si>
    <t>Cash generated from operations</t>
  </si>
  <si>
    <t>Net cash used in financing activities</t>
  </si>
  <si>
    <t>NET DECREASE IN CASH AND CASH EQUIVALENTS</t>
  </si>
  <si>
    <t xml:space="preserve">To refinance the existing credit facilities of the Company and its subsidiaries; and </t>
  </si>
  <si>
    <t xml:space="preserve">PKDI has proposed to inject a capital of USD2.1 million into a newly registered company, Jia Yue Diamond Jewellery Company Limited ("Jia Yue"), a wholly-owned subsidiary of PKDI, over a period of two years. Jia Yue is involved in the cutting and polishing of diamond roughs. </t>
  </si>
  <si>
    <r>
      <t>O</t>
    </r>
    <r>
      <rPr>
        <sz val="10"/>
        <rFont val="Arial"/>
        <family val="2"/>
      </rPr>
      <t>n 11 May 2006, Poh Kong International Sdn Bhd ("PKI"), a wholly-owned subsidiary of the Company, entered into a Joint-Venture Agreement with two (2) Hong Kong based companies, namely Jewellery Collection International Limited ("JC") and China Diamond Corporation Limited ("CDC"), to set up a new company in Hong Kong under the name of Poh Kong Diamond Industry Limited ("PKDI"), to jointly carry on the business of diamond-cutting, sales, import and export stones of all descriptions not necessary confined to diamond but may include all polished diamonds whether precious or semi-precious.</t>
    </r>
  </si>
  <si>
    <r>
      <t>For the current quarter under review, RM</t>
    </r>
    <r>
      <rPr>
        <sz val="10"/>
        <rFont val="Arial"/>
        <family val="2"/>
      </rPr>
      <t>178,560</t>
    </r>
    <r>
      <rPr>
        <sz val="10"/>
        <rFont val="Arial"/>
        <family val="2"/>
      </rPr>
      <t xml:space="preserve"> nominal value of Irredeemable Convertible Unsecured Loan Stock ("ICULS") had been converted into </t>
    </r>
    <r>
      <rPr>
        <sz val="10"/>
        <rFont val="Arial"/>
        <family val="2"/>
      </rPr>
      <t>111,600</t>
    </r>
    <r>
      <rPr>
        <sz val="10"/>
        <rFont val="Arial"/>
        <family val="2"/>
      </rPr>
      <t xml:space="preserve"> ordinary shares at the conversion price of RM1.60.</t>
    </r>
  </si>
  <si>
    <r>
      <t>As at 3</t>
    </r>
    <r>
      <rPr>
        <sz val="10"/>
        <rFont val="Arial"/>
        <family val="2"/>
      </rPr>
      <t>1 July</t>
    </r>
    <r>
      <rPr>
        <sz val="10"/>
        <rFont val="Arial"/>
        <family val="2"/>
      </rPr>
      <t xml:space="preserve"> 2006, a total of RM8</t>
    </r>
    <r>
      <rPr>
        <sz val="10"/>
        <rFont val="Arial"/>
        <family val="2"/>
      </rPr>
      <t>3</t>
    </r>
    <r>
      <rPr>
        <sz val="10"/>
        <rFont val="Arial"/>
        <family val="2"/>
      </rPr>
      <t>,</t>
    </r>
    <r>
      <rPr>
        <sz val="10"/>
        <rFont val="Arial"/>
        <family val="2"/>
      </rPr>
      <t>010</t>
    </r>
    <r>
      <rPr>
        <sz val="10"/>
        <rFont val="Arial"/>
        <family val="2"/>
      </rPr>
      <t>,</t>
    </r>
    <r>
      <rPr>
        <sz val="10"/>
        <rFont val="Arial"/>
        <family val="2"/>
      </rPr>
      <t>920</t>
    </r>
    <r>
      <rPr>
        <sz val="10"/>
        <rFont val="Arial"/>
        <family val="2"/>
      </rPr>
      <t xml:space="preserve"> nominal value of ICULS had been converted into 51,</t>
    </r>
    <r>
      <rPr>
        <sz val="10"/>
        <rFont val="Arial"/>
        <family val="2"/>
      </rPr>
      <t>881</t>
    </r>
    <r>
      <rPr>
        <sz val="10"/>
        <rFont val="Arial"/>
        <family val="2"/>
      </rPr>
      <t>,</t>
    </r>
    <r>
      <rPr>
        <sz val="10"/>
        <rFont val="Arial"/>
        <family val="2"/>
      </rPr>
      <t>825</t>
    </r>
    <r>
      <rPr>
        <sz val="10"/>
        <rFont val="Arial"/>
        <family val="2"/>
      </rPr>
      <t xml:space="preserve"> ordinary shares at the conversion price of RM1.60. The cumulative paid-up capital and ICULS as at 3</t>
    </r>
    <r>
      <rPr>
        <sz val="10"/>
        <rFont val="Arial"/>
        <family val="2"/>
      </rPr>
      <t>1</t>
    </r>
    <r>
      <rPr>
        <sz val="10"/>
        <rFont val="Arial"/>
        <family val="2"/>
      </rPr>
      <t xml:space="preserve"> </t>
    </r>
    <r>
      <rPr>
        <sz val="10"/>
        <rFont val="Arial"/>
        <family val="2"/>
      </rPr>
      <t>July</t>
    </r>
    <r>
      <rPr>
        <sz val="10"/>
        <rFont val="Arial"/>
        <family val="2"/>
      </rPr>
      <t xml:space="preserve"> 2006 were RM115,</t>
    </r>
    <r>
      <rPr>
        <sz val="10"/>
        <rFont val="Arial"/>
        <family val="2"/>
      </rPr>
      <t>881</t>
    </r>
    <r>
      <rPr>
        <sz val="10"/>
        <rFont val="Arial"/>
        <family val="2"/>
      </rPr>
      <t>,</t>
    </r>
    <r>
      <rPr>
        <sz val="10"/>
        <rFont val="Arial"/>
        <family val="2"/>
      </rPr>
      <t>825</t>
    </r>
    <r>
      <rPr>
        <sz val="10"/>
        <rFont val="Arial"/>
        <family val="2"/>
      </rPr>
      <t xml:space="preserve"> and RM2,</t>
    </r>
    <r>
      <rPr>
        <sz val="10"/>
        <rFont val="Arial"/>
        <family val="2"/>
      </rPr>
      <t>178</t>
    </r>
    <r>
      <rPr>
        <sz val="10"/>
        <rFont val="Arial"/>
        <family val="2"/>
      </rPr>
      <t>,</t>
    </r>
    <r>
      <rPr>
        <sz val="10"/>
        <rFont val="Arial"/>
        <family val="2"/>
      </rPr>
      <t>454</t>
    </r>
    <r>
      <rPr>
        <sz val="10"/>
        <rFont val="Arial"/>
        <family val="2"/>
      </rPr>
      <t xml:space="preserve"> respectively.</t>
    </r>
  </si>
  <si>
    <r>
      <t xml:space="preserve">Comparison with Preceding Quarter's Results </t>
    </r>
    <r>
      <rPr>
        <sz val="10"/>
        <rFont val="Arial"/>
        <family val="2"/>
      </rPr>
      <t>(</t>
    </r>
    <r>
      <rPr>
        <sz val="10"/>
        <rFont val="Arial"/>
        <family val="2"/>
      </rPr>
      <t xml:space="preserve">4th </t>
    </r>
    <r>
      <rPr>
        <sz val="10"/>
        <rFont val="Arial"/>
        <family val="2"/>
      </rPr>
      <t xml:space="preserve">Quarter FYE 2006 vs </t>
    </r>
    <r>
      <rPr>
        <sz val="10"/>
        <rFont val="Arial"/>
        <family val="2"/>
      </rPr>
      <t>3r</t>
    </r>
    <r>
      <rPr>
        <sz val="10"/>
        <rFont val="Arial"/>
        <family val="2"/>
      </rPr>
      <t>d Quarter FYE 2006)</t>
    </r>
  </si>
  <si>
    <t>Q4FYE2006</t>
  </si>
  <si>
    <t>Q3FYE2006</t>
  </si>
  <si>
    <t>31.7.2006</t>
  </si>
  <si>
    <r>
      <t>3</t>
    </r>
    <r>
      <rPr>
        <sz val="10"/>
        <rFont val="Arial"/>
        <family val="2"/>
      </rPr>
      <t>1</t>
    </r>
    <r>
      <rPr>
        <sz val="10"/>
        <rFont val="Arial"/>
        <family val="2"/>
      </rPr>
      <t>.</t>
    </r>
    <r>
      <rPr>
        <sz val="10"/>
        <rFont val="Arial"/>
        <family val="2"/>
      </rPr>
      <t>7</t>
    </r>
    <r>
      <rPr>
        <sz val="10"/>
        <rFont val="Arial"/>
        <family val="2"/>
      </rPr>
      <t>.2005</t>
    </r>
  </si>
  <si>
    <r>
      <t>As at 3</t>
    </r>
    <r>
      <rPr>
        <sz val="10"/>
        <rFont val="Arial"/>
        <family val="2"/>
      </rPr>
      <t>1</t>
    </r>
    <r>
      <rPr>
        <sz val="10"/>
        <rFont val="Arial"/>
        <family val="2"/>
      </rPr>
      <t xml:space="preserve"> </t>
    </r>
    <r>
      <rPr>
        <sz val="10"/>
        <rFont val="Arial"/>
        <family val="2"/>
      </rPr>
      <t>July</t>
    </r>
    <r>
      <rPr>
        <sz val="10"/>
        <rFont val="Arial"/>
        <family val="2"/>
      </rPr>
      <t xml:space="preserve"> 2006, the status of the utilization of proceeds raised from the Public Issue pursuant to the listing of the Company on Main Board of Bursa Malaysia Securities Berhad amounting to RM 31.328 million as follows:-</t>
    </r>
  </si>
  <si>
    <t>The acquisitions were completed on 25 July 2006.</t>
  </si>
  <si>
    <t xml:space="preserve">On 25 August 2006, the Company issued MTNs with a nominal value of RM40 million and CPs with a nominal value of RM25 million. The aforesaid MTNs and CPs have been assigned a rating of A2 and P1 by Rating Agency Malaysia Berhad respectively. </t>
  </si>
  <si>
    <t xml:space="preserve">(vi) Franchise Agreement between Poh Kong Jewellers Sdn. Bhd. and OBM Trading (M) Sdn. Bhd. </t>
  </si>
  <si>
    <r>
      <t xml:space="preserve">On 21 August 2006, the Company via its wholly owned subsidiary, Poh Kong Jewellers Sdn. Bhd. ("PKJ") signed a Franchise Agreement with OBM Trading (M) Sdn.Bhd. ("OBM") to operate a franchise business, under the brand name of </t>
    </r>
    <r>
      <rPr>
        <b/>
        <sz val="10"/>
        <rFont val="Arial"/>
        <family val="2"/>
      </rPr>
      <t>Poh Kong</t>
    </r>
    <r>
      <rPr>
        <sz val="10"/>
        <rFont val="Arial"/>
        <family val="2"/>
      </rPr>
      <t>.</t>
    </r>
    <r>
      <rPr>
        <sz val="10"/>
        <rFont val="Arial"/>
        <family val="2"/>
      </rPr>
      <t xml:space="preserve"> OBM has been granted the exclusive territorial rights in the whole of the area known as Complex Karamunsing, Sabah. </t>
    </r>
  </si>
  <si>
    <t>The Company has provided additional corporate guarantee amounted to RM57,000 to banks for credit facilities granted  to subsidiary companies. As at 31 July 2006, a total of RM104,422,080 corporate guarantee has been given in support of banking facilities granted to subsidiary companies and a total of RM6,500,000 corporate guarantee has been given to third party in respect of leasing and hire purchase facilities.</t>
  </si>
  <si>
    <t>(audited)</t>
  </si>
  <si>
    <r>
      <t xml:space="preserve">PKDI has an initial paid-up capital of USD1 million. </t>
    </r>
    <r>
      <rPr>
        <sz val="10"/>
        <rFont val="Arial"/>
        <family val="2"/>
      </rPr>
      <t>P</t>
    </r>
    <r>
      <rPr>
        <sz val="10"/>
        <rFont val="Arial"/>
        <family val="2"/>
      </rPr>
      <t xml:space="preserve">KI, JC and CDC will each hold 51%, 26% and 23% equity in PKDI respectively. </t>
    </r>
  </si>
  <si>
    <r>
      <t>T</t>
    </r>
    <r>
      <rPr>
        <sz val="10"/>
        <rFont val="Arial"/>
        <family val="2"/>
      </rPr>
      <t>he lower revenue and profit in the current quarter under review as compared to immediate preceding quarter was due to low peak season for jewellery trade.</t>
    </r>
  </si>
  <si>
    <t>Acquisition of subsidiary company, net of cash acquired</t>
  </si>
  <si>
    <t>The effective tax rate for the cumulative quarter was lower than the statutory tax rate principally due to the provision of tax at 20% on chargeable income not exceeding RM500,000 for subsidiary companies with paid-up capital RM2.5 million and below.</t>
  </si>
  <si>
    <t>Net cash generated from operating activities</t>
  </si>
  <si>
    <t>QUARTERLY REPORT FOR THE FOURTH QUARTER ENDED 31 JULY 2006</t>
  </si>
  <si>
    <r>
      <t>T</t>
    </r>
    <r>
      <rPr>
        <sz val="10"/>
        <rFont val="Arial"/>
        <family val="2"/>
      </rPr>
      <t xml:space="preserve">he revenue of the Group in fourth quarter has decreased slightly as compared to previous quarter as it was a low peak season for </t>
    </r>
  </si>
  <si>
    <r>
      <t>T</t>
    </r>
    <r>
      <rPr>
        <sz val="10"/>
        <rFont val="Arial"/>
        <family val="2"/>
      </rPr>
      <t>he Board of Directors expects the performance of the Group for the financial year ending 31 July 200</t>
    </r>
    <r>
      <rPr>
        <sz val="10"/>
        <rFont val="Arial"/>
        <family val="2"/>
      </rPr>
      <t>7</t>
    </r>
    <r>
      <rPr>
        <sz val="10"/>
        <rFont val="Arial"/>
        <family val="2"/>
      </rPr>
      <t xml:space="preserve"> to be satisfactory.</t>
    </r>
  </si>
  <si>
    <t>The Board of Directors expects the performance of the Group for the financial year ending 31 July 2007 to be satisfactory.</t>
  </si>
  <si>
    <t xml:space="preserve">(iii) Acquisition of the minority interests </t>
  </si>
  <si>
    <t xml:space="preserve">(iii) Acquisition of the minority interests </t>
  </si>
  <si>
    <t xml:space="preserve">(iii) Acquisition of the minority interests </t>
  </si>
  <si>
    <t>its subsidiaries not exceeding RM17.8 million;</t>
  </si>
  <si>
    <t>its subsidiaries not exceeding RM17.8 million;</t>
  </si>
  <si>
    <t>its subsidiaries not exceeding RM17.8 million;</t>
  </si>
  <si>
    <t xml:space="preserve">SC has via its letter dated 5 June 2006 approved the Islamic CP/MTN Programme. </t>
  </si>
  <si>
    <t xml:space="preserve">SC has via its letter dated 5 June 2006 approved the Islamic CP/MTN Programme. </t>
  </si>
  <si>
    <t>QUARTERLY REPORT FOR THE FOURTH QUARTER ENDED 31 JULY 2006</t>
  </si>
  <si>
    <t xml:space="preserve">    Dividend received</t>
  </si>
  <si>
    <r>
      <t>The Company had on 30 November 2004 acquired all the minority interests of the companies in Poh Kong Group of Companies except for three (3) companies, namely Poh Kong Jewellers (Bandar Utama) Sdn Bhd, Poh Kong Jewellers (Seremban) Sdn Bhd (</t>
    </r>
    <r>
      <rPr>
        <i/>
        <sz val="10"/>
        <rFont val="Arial"/>
        <family val="2"/>
      </rPr>
      <t xml:space="preserve">formerly known as Poh Kong Jewellers (Ocean Seremban) Sdn Bhd) </t>
    </r>
    <r>
      <rPr>
        <sz val="10"/>
        <rFont val="Arial"/>
        <family val="2"/>
      </rPr>
      <t xml:space="preserve">and Poh Kong Jewellers (Tmn. Universiti, J.B.) Sdn Bhd, whereby at the time of the acquisition in November 2004, it was envisaged that the </t>
    </r>
    <r>
      <rPr>
        <sz val="10"/>
        <rFont val="Arial"/>
        <family val="2"/>
      </rPr>
      <t>a</t>
    </r>
    <r>
      <rPr>
        <sz val="10"/>
        <rFont val="Arial"/>
        <family val="2"/>
      </rPr>
      <t xml:space="preserve">cquisition of the minority interests would breach Section 132G of the Companies Act, 1965. The Securities Commission ("SC") has granted extension of time up to April 2006 for the Company to complete the Acquisitions. </t>
    </r>
  </si>
  <si>
    <r>
      <t>The Group's revenue for the fo</t>
    </r>
    <r>
      <rPr>
        <sz val="10"/>
        <rFont val="Arial"/>
        <family val="2"/>
      </rPr>
      <t>u</t>
    </r>
    <r>
      <rPr>
        <sz val="10"/>
        <rFont val="Arial"/>
        <family val="2"/>
      </rPr>
      <t>rth quarter under review was higher at RM88.2</t>
    </r>
    <r>
      <rPr>
        <sz val="10"/>
        <rFont val="Arial"/>
        <family val="2"/>
      </rPr>
      <t>27</t>
    </r>
    <r>
      <rPr>
        <sz val="10"/>
        <rFont val="Arial"/>
        <family val="2"/>
      </rPr>
      <t xml:space="preserve"> million as compared to the revenue in the corresponding quarter last year of RM80.162 million; an increase of RM8.</t>
    </r>
    <r>
      <rPr>
        <sz val="10"/>
        <rFont val="Arial"/>
        <family val="2"/>
      </rPr>
      <t>065</t>
    </r>
    <r>
      <rPr>
        <sz val="10"/>
        <rFont val="Arial"/>
        <family val="2"/>
      </rPr>
      <t xml:space="preserve"> million. The increase in revenue was mainly attributed to revenue from the new outlets. The Group's profit before tax in the current quarter at RM9.06</t>
    </r>
    <r>
      <rPr>
        <sz val="10"/>
        <rFont val="Arial"/>
        <family val="2"/>
      </rPr>
      <t>2</t>
    </r>
    <r>
      <rPr>
        <sz val="10"/>
        <rFont val="Arial"/>
        <family val="2"/>
      </rPr>
      <t xml:space="preserve"> million was higher as compared to the profit before tax of RM4.645 million in the corresponding quarter last year; an increase of RM4.41</t>
    </r>
    <r>
      <rPr>
        <sz val="10"/>
        <rFont val="Arial"/>
        <family val="2"/>
      </rPr>
      <t>7</t>
    </r>
    <r>
      <rPr>
        <sz val="10"/>
        <rFont val="Arial"/>
        <family val="2"/>
      </rPr>
      <t xml:space="preserve"> million. The increase in profit before tax was mainly attributed to an improvement in profit margin due to the surge in gold price. </t>
    </r>
  </si>
  <si>
    <t>OBM will invest approximately RM1.8 million to RM2.0 million for the setting up of franchise business and has targeted to achieve the annual sales turnover of minimum RM3.0 million. The first franchise outlet in Sabah is currently under renovation and is scheduled to be completed and commence operation by 3rd week of September 2006.</t>
  </si>
  <si>
    <r>
      <t xml:space="preserve">No dividend was </t>
    </r>
    <r>
      <rPr>
        <sz val="10"/>
        <rFont val="Arial"/>
        <family val="2"/>
      </rPr>
      <t>paid</t>
    </r>
    <r>
      <rPr>
        <sz val="10"/>
        <rFont val="Arial"/>
        <family val="2"/>
      </rPr>
      <t xml:space="preserve"> in the quarter under review and financial year to date.</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</si>
</sst>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0_-;\-* #,##0.00_-;_-* &quot;-&quot;??_-;_-@_-"/>
    <numFmt numFmtId="191" formatCode="_-&quot;£&quot;* #,##0_-;\-&quot;£&quot;* #,##0_-;_-&quot;£&quot;* &quot;-&quot;_-;_-@_-"/>
    <numFmt numFmtId="192" formatCode="_-&quot;£&quot;* #,##0.00_-;\-&quot;£&quot;* #,##0.00_-;_-&quot;£&quot;* &quot;-&quot;??_-;_-@_-"/>
    <numFmt numFmtId="193" formatCode="_-* #,##0_-;\-* #,##0_-;_-* &quot;-&quot;??_-;_-@_-"/>
    <numFmt numFmtId="194" formatCode="00000"/>
    <numFmt numFmtId="195" formatCode="_(* #,##0_);_(* \(#,##0\);_(* &quot;-&quot;??_);_(@_)"/>
    <numFmt numFmtId="196" formatCode="#,##0.00000"/>
    <numFmt numFmtId="197" formatCode="#,##0.000000"/>
    <numFmt numFmtId="198" formatCode="_-* #,##0.0_-;\-* #,##0.0_-;_-* &quot;-&quot;??_-;_-@_-"/>
    <numFmt numFmtId="199" formatCode="_ * #,##0_ ;_ * \-#,##0_ ;_ * &quot;-&quot;??_ ;_ @_ "/>
    <numFmt numFmtId="200" formatCode="0.00_);\(0.00\)"/>
    <numFmt numFmtId="201" formatCode="_-* #,##0.00000_-;\-* #,##0.00000_-;_-* &quot;-&quot;??_-;_-@_-"/>
    <numFmt numFmtId="202" formatCode="#,##0.000_);[Red]\(#,##0.000\)"/>
    <numFmt numFmtId="203" formatCode="_(* #,##0.000_);_(* \(#,##0.000\);_(* &quot;-&quot;??_);_(@_)"/>
    <numFmt numFmtId="204" formatCode="0_);\(0\)"/>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_(* #,##0.0000000000_);_(* \(#,##0.0000000000\);_(* &quot;-&quot;??_);_(@_)"/>
    <numFmt numFmtId="212" formatCode="_(* #,##0.000000000000_);_(* \(#,##0.000000000000\);_(* &quot;-&quot;??_);_(@_)"/>
    <numFmt numFmtId="213" formatCode="_(* #,##0.00000000000000_);_(* \(#,##0.00000000000000\);_(* &quot;-&quot;??_);_(@_)"/>
    <numFmt numFmtId="214" formatCode="_(* #,##0.0_);_(* \(#,##0.0\);_(* &quot;-&quot;??_);_(@_)"/>
    <numFmt numFmtId="215" formatCode="#,##0.0_);\(#,##0.0\)"/>
    <numFmt numFmtId="216" formatCode="#,##0.0_);[Red]\(#,##0.0\)"/>
    <numFmt numFmtId="217" formatCode="_(* #,##0.00000000000_);_(* \(#,##0.00000000000\);_(* &quot;-&quot;??_);_(@_)"/>
    <numFmt numFmtId="218" formatCode="_-* #,##0.000_-;\-* #,##0.000_-;_-* &quot;-&quot;??_-;_-@_-"/>
    <numFmt numFmtId="219" formatCode="_(* #,##0.0_);_(* \(#,##0.0\);_(* &quot;-&quot;?_);_(@_)"/>
    <numFmt numFmtId="220" formatCode="_(* #,##0.000_);_(* \(#,##0.000\);_(* &quot;-&quot;???_);_(@_)"/>
    <numFmt numFmtId="221" formatCode="_(* #,##0.00000_);_(* \(#,##0.00000\);_(* &quot;-&quot;?????_);_(@_)"/>
    <numFmt numFmtId="222" formatCode="_(* #,##0.0000_);_(* \(#,##0.0000\);_(* &quot;-&quot;????_);_(@_)"/>
    <numFmt numFmtId="223" formatCode="&quot;Yes&quot;;&quot;Yes&quot;;&quot;No&quot;"/>
    <numFmt numFmtId="224" formatCode="&quot;True&quot;;&quot;True&quot;;&quot;False&quot;"/>
    <numFmt numFmtId="225" formatCode="&quot;On&quot;;&quot;On&quot;;&quot;Off&quot;"/>
    <numFmt numFmtId="226" formatCode="[$€-2]\ #,##0.00_);[Red]\([$€-2]\ #,##0.00\)"/>
    <numFmt numFmtId="227" formatCode="0.00_ "/>
  </numFmts>
  <fonts count="29">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i/>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57">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5" fontId="10" fillId="0" borderId="0" xfId="17" applyNumberFormat="1" applyFont="1" applyFill="1" applyBorder="1" applyAlignment="1" quotePrefix="1">
      <alignment horizontal="center"/>
    </xf>
    <xf numFmtId="195"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95"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5" fontId="10" fillId="0" borderId="0" xfId="23" applyNumberFormat="1" applyFont="1" applyFill="1" applyBorder="1">
      <alignment/>
      <protection/>
    </xf>
    <xf numFmtId="195" fontId="10" fillId="0" borderId="0" xfId="17" applyNumberFormat="1" applyFont="1" applyFill="1" applyBorder="1" applyAlignment="1">
      <alignment/>
    </xf>
    <xf numFmtId="195" fontId="10" fillId="0" borderId="1" xfId="15" applyNumberFormat="1" applyFont="1" applyFill="1" applyBorder="1" applyAlignment="1">
      <alignment/>
    </xf>
    <xf numFmtId="195" fontId="10" fillId="0" borderId="1" xfId="17" applyNumberFormat="1" applyFont="1" applyFill="1" applyBorder="1" applyAlignment="1">
      <alignment/>
    </xf>
    <xf numFmtId="195" fontId="10" fillId="0" borderId="0" xfId="15" applyNumberFormat="1" applyFont="1" applyFill="1" applyBorder="1" applyAlignment="1">
      <alignment/>
    </xf>
    <xf numFmtId="195" fontId="10" fillId="0" borderId="2" xfId="17" applyNumberFormat="1" applyFont="1" applyFill="1" applyBorder="1" applyAlignment="1">
      <alignment horizontal="center"/>
    </xf>
    <xf numFmtId="43" fontId="10" fillId="0" borderId="0" xfId="23" applyNumberFormat="1" applyFont="1" applyFill="1" applyBorder="1">
      <alignment/>
      <protection/>
    </xf>
    <xf numFmtId="43" fontId="0" fillId="0" borderId="0" xfId="23" applyNumberFormat="1" applyFont="1" applyFill="1">
      <alignment/>
      <protection/>
    </xf>
    <xf numFmtId="43" fontId="10" fillId="0" borderId="2" xfId="15" applyNumberFormat="1" applyFont="1" applyFill="1" applyBorder="1" applyAlignment="1">
      <alignment horizontal="center"/>
    </xf>
    <xf numFmtId="43" fontId="10" fillId="0" borderId="2" xfId="15" applyFont="1" applyFill="1" applyBorder="1" applyAlignment="1">
      <alignment/>
    </xf>
    <xf numFmtId="43" fontId="10" fillId="0" borderId="0" xfId="15" applyNumberFormat="1" applyFont="1" applyFill="1" applyBorder="1" applyAlignment="1">
      <alignment horizontal="center"/>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5" fontId="12" fillId="0" borderId="0" xfId="17" applyNumberFormat="1" applyFont="1" applyFill="1" applyBorder="1" applyAlignment="1">
      <alignment horizontal="right"/>
    </xf>
    <xf numFmtId="195" fontId="10" fillId="0" borderId="0" xfId="17" applyNumberFormat="1" applyFont="1" applyFill="1" applyBorder="1" applyAlignment="1">
      <alignment/>
    </xf>
    <xf numFmtId="0" fontId="10" fillId="0" borderId="0" xfId="23" applyFont="1" applyFill="1" applyBorder="1" applyAlignment="1">
      <alignment horizontal="right"/>
      <protection/>
    </xf>
    <xf numFmtId="195" fontId="10" fillId="0" borderId="0" xfId="17" applyNumberFormat="1" applyFont="1" applyFill="1" applyBorder="1" applyAlignment="1" quotePrefix="1">
      <alignment horizontal="right"/>
    </xf>
    <xf numFmtId="195"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5" fontId="10" fillId="0" borderId="0" xfId="17" applyNumberFormat="1" applyFont="1" applyFill="1" applyAlignment="1">
      <alignment/>
    </xf>
    <xf numFmtId="195" fontId="10" fillId="0" borderId="0" xfId="17" applyNumberFormat="1" applyFont="1" applyBorder="1" applyAlignment="1">
      <alignment/>
    </xf>
    <xf numFmtId="195" fontId="10" fillId="0" borderId="0" xfId="17" applyNumberFormat="1" applyFont="1" applyAlignment="1">
      <alignment horizontal="center"/>
    </xf>
    <xf numFmtId="195" fontId="10" fillId="0" borderId="1" xfId="17" applyNumberFormat="1" applyFont="1" applyFill="1" applyBorder="1" applyAlignment="1">
      <alignment/>
    </xf>
    <xf numFmtId="195" fontId="10" fillId="0" borderId="1" xfId="17" applyNumberFormat="1" applyFont="1" applyBorder="1" applyAlignment="1">
      <alignment horizontal="center"/>
    </xf>
    <xf numFmtId="0" fontId="12" fillId="0" borderId="0" xfId="23" applyFont="1">
      <alignment/>
      <protection/>
    </xf>
    <xf numFmtId="195" fontId="10" fillId="0" borderId="0" xfId="17" applyNumberFormat="1" applyFont="1" applyFill="1" applyAlignment="1">
      <alignment/>
    </xf>
    <xf numFmtId="195" fontId="10" fillId="0" borderId="0" xfId="17" applyNumberFormat="1" applyFont="1" applyBorder="1" applyAlignment="1">
      <alignment/>
    </xf>
    <xf numFmtId="193" fontId="10" fillId="0" borderId="3" xfId="15" applyNumberFormat="1" applyFont="1" applyFill="1" applyBorder="1" applyAlignment="1">
      <alignment/>
    </xf>
    <xf numFmtId="195" fontId="10" fillId="0" borderId="3" xfId="17" applyNumberFormat="1" applyFont="1" applyFill="1" applyBorder="1" applyAlignment="1">
      <alignment horizontal="center"/>
    </xf>
    <xf numFmtId="193" fontId="10" fillId="0" borderId="4" xfId="15" applyNumberFormat="1" applyFont="1" applyFill="1" applyBorder="1" applyAlignment="1">
      <alignment/>
    </xf>
    <xf numFmtId="195" fontId="10" fillId="0" borderId="4" xfId="17" applyNumberFormat="1" applyFont="1" applyFill="1" applyBorder="1" applyAlignment="1">
      <alignment horizontal="center"/>
    </xf>
    <xf numFmtId="193" fontId="10" fillId="0" borderId="5" xfId="15" applyNumberFormat="1" applyFont="1" applyFill="1" applyBorder="1" applyAlignment="1">
      <alignment/>
    </xf>
    <xf numFmtId="195" fontId="10" fillId="0" borderId="5" xfId="17" applyNumberFormat="1" applyFont="1" applyFill="1" applyBorder="1" applyAlignment="1">
      <alignment horizontal="center"/>
    </xf>
    <xf numFmtId="0" fontId="10" fillId="0" borderId="0" xfId="23" applyFont="1" applyAlignment="1" quotePrefix="1">
      <alignment horizontal="left"/>
      <protection/>
    </xf>
    <xf numFmtId="195" fontId="10" fillId="0" borderId="5" xfId="17" applyNumberFormat="1" applyFont="1" applyFill="1" applyBorder="1" applyAlignment="1">
      <alignment/>
    </xf>
    <xf numFmtId="195" fontId="14" fillId="0" borderId="0" xfId="17" applyNumberFormat="1" applyFont="1" applyBorder="1" applyAlignment="1">
      <alignment/>
    </xf>
    <xf numFmtId="195" fontId="14" fillId="0" borderId="0" xfId="17" applyNumberFormat="1" applyFont="1" applyFill="1" applyBorder="1" applyAlignment="1">
      <alignment/>
    </xf>
    <xf numFmtId="195" fontId="10" fillId="0" borderId="4" xfId="17" applyNumberFormat="1" applyFont="1" applyFill="1" applyBorder="1" applyAlignment="1">
      <alignment/>
    </xf>
    <xf numFmtId="195" fontId="10" fillId="0" borderId="4" xfId="17" applyNumberFormat="1" applyFont="1" applyBorder="1" applyAlignment="1">
      <alignment horizontal="center"/>
    </xf>
    <xf numFmtId="195" fontId="10" fillId="0" borderId="4" xfId="17" applyNumberFormat="1" applyFont="1" applyFill="1" applyBorder="1" applyAlignment="1">
      <alignment/>
    </xf>
    <xf numFmtId="43" fontId="10" fillId="0" borderId="0" xfId="17" applyNumberFormat="1" applyFont="1" applyFill="1" applyBorder="1" applyAlignment="1">
      <alignment/>
    </xf>
    <xf numFmtId="195" fontId="10" fillId="0" borderId="5" xfId="17" applyNumberFormat="1" applyFont="1" applyFill="1" applyBorder="1" applyAlignment="1">
      <alignment/>
    </xf>
    <xf numFmtId="195" fontId="10" fillId="0" borderId="0" xfId="17" applyNumberFormat="1" applyFont="1" applyBorder="1" applyAlignment="1">
      <alignment horizontal="center"/>
    </xf>
    <xf numFmtId="195" fontId="10" fillId="0" borderId="2" xfId="17" applyNumberFormat="1" applyFont="1" applyFill="1" applyBorder="1" applyAlignment="1">
      <alignment/>
    </xf>
    <xf numFmtId="0" fontId="10" fillId="0" borderId="0" xfId="23" applyFont="1" quotePrefix="1">
      <alignment/>
      <protection/>
    </xf>
    <xf numFmtId="195" fontId="14" fillId="0" borderId="0" xfId="17" applyNumberFormat="1" applyFont="1" applyBorder="1" applyAlignment="1">
      <alignment horizontal="right"/>
    </xf>
    <xf numFmtId="195" fontId="14" fillId="0" borderId="0" xfId="17" applyNumberFormat="1" applyFont="1" applyFill="1" applyBorder="1" applyAlignment="1">
      <alignment horizontal="right"/>
    </xf>
    <xf numFmtId="195" fontId="10" fillId="0" borderId="0" xfId="17" applyNumberFormat="1" applyFont="1" applyFill="1" applyAlignment="1">
      <alignment horizontal="right"/>
    </xf>
    <xf numFmtId="195" fontId="10" fillId="0" borderId="0" xfId="17" applyNumberFormat="1" applyFont="1" applyBorder="1" applyAlignment="1">
      <alignment horizontal="right"/>
    </xf>
    <xf numFmtId="0" fontId="12" fillId="0" borderId="0" xfId="23" applyFont="1" applyAlignment="1" quotePrefix="1">
      <alignment horizontal="left"/>
      <protection/>
    </xf>
    <xf numFmtId="43" fontId="10" fillId="0" borderId="0" xfId="17" applyNumberFormat="1" applyFont="1" applyFill="1" applyAlignment="1">
      <alignment/>
    </xf>
    <xf numFmtId="43" fontId="10" fillId="0" borderId="0" xfId="17" applyNumberFormat="1" applyFont="1" applyBorder="1" applyAlignment="1">
      <alignment/>
    </xf>
    <xf numFmtId="195" fontId="10" fillId="0" borderId="0" xfId="17" applyNumberFormat="1" applyFont="1" applyAlignment="1">
      <alignment/>
    </xf>
    <xf numFmtId="43" fontId="10" fillId="0" borderId="0" xfId="17" applyNumberFormat="1" applyFont="1" applyFill="1" applyBorder="1" applyAlignment="1">
      <alignment/>
    </xf>
    <xf numFmtId="0" fontId="15" fillId="0" borderId="0" xfId="23" applyFont="1" applyAlignment="1">
      <alignment horizontal="left"/>
      <protection/>
    </xf>
    <xf numFmtId="195"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5"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95" fontId="10" fillId="0" borderId="0" xfId="15" applyNumberFormat="1" applyFont="1" applyBorder="1" applyAlignment="1">
      <alignment/>
    </xf>
    <xf numFmtId="195" fontId="0" fillId="0" borderId="0" xfId="15" applyNumberFormat="1" applyFont="1" applyBorder="1" applyAlignment="1">
      <alignment/>
    </xf>
    <xf numFmtId="195" fontId="10" fillId="0" borderId="1" xfId="15" applyNumberFormat="1" applyFont="1" applyBorder="1" applyAlignment="1">
      <alignment/>
    </xf>
    <xf numFmtId="195" fontId="0" fillId="0" borderId="0" xfId="15" applyNumberFormat="1" applyFont="1" applyAlignment="1">
      <alignment/>
    </xf>
    <xf numFmtId="0" fontId="10" fillId="0" borderId="0" xfId="0" applyFont="1" applyAlignment="1">
      <alignment/>
    </xf>
    <xf numFmtId="195" fontId="10" fillId="0" borderId="2" xfId="15" applyNumberFormat="1" applyFont="1" applyBorder="1" applyAlignment="1">
      <alignment/>
    </xf>
    <xf numFmtId="195"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95"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95"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95"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95"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95" fontId="10" fillId="0" borderId="8" xfId="15" applyNumberFormat="1" applyFont="1" applyBorder="1" applyAlignment="1">
      <alignment/>
    </xf>
    <xf numFmtId="195"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43"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93"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5" fontId="0" fillId="0" borderId="0" xfId="15" applyNumberFormat="1" applyFont="1" applyFill="1" applyAlignment="1">
      <alignment horizontal="center"/>
    </xf>
    <xf numFmtId="195" fontId="0" fillId="0" borderId="1" xfId="15" applyNumberFormat="1" applyFont="1" applyFill="1" applyBorder="1" applyAlignment="1">
      <alignment horizontal="center"/>
    </xf>
    <xf numFmtId="195" fontId="0" fillId="0" borderId="0" xfId="15" applyNumberFormat="1" applyFont="1" applyFill="1" applyBorder="1" applyAlignment="1">
      <alignment horizontal="center"/>
    </xf>
    <xf numFmtId="195"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5" fontId="0" fillId="0" borderId="0" xfId="15" applyNumberFormat="1" applyFont="1" applyAlignment="1">
      <alignment horizontal="center"/>
    </xf>
    <xf numFmtId="195" fontId="0" fillId="0" borderId="1" xfId="17" applyNumberFormat="1" applyFont="1" applyBorder="1" applyAlignment="1">
      <alignment/>
    </xf>
    <xf numFmtId="195"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5" fontId="0" fillId="0" borderId="0" xfId="17" applyNumberFormat="1" applyFont="1" applyBorder="1" applyAlignment="1">
      <alignment/>
    </xf>
    <xf numFmtId="195" fontId="0" fillId="0" borderId="2" xfId="23" applyNumberFormat="1" applyFont="1" applyBorder="1">
      <alignment/>
      <protection/>
    </xf>
    <xf numFmtId="195" fontId="0" fillId="0" borderId="0" xfId="23" applyNumberFormat="1" applyFont="1" applyBorder="1">
      <alignment/>
      <protection/>
    </xf>
    <xf numFmtId="195" fontId="4" fillId="0" borderId="0" xfId="23" applyNumberFormat="1" applyFont="1" applyBorder="1">
      <alignment/>
      <protection/>
    </xf>
    <xf numFmtId="195"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5" fontId="0" fillId="0" borderId="0" xfId="15" applyNumberFormat="1" applyFont="1" applyBorder="1" applyAlignment="1">
      <alignment horizontal="center"/>
    </xf>
    <xf numFmtId="43" fontId="0" fillId="0" borderId="0" xfId="15" applyNumberFormat="1" applyFont="1" applyFill="1" applyBorder="1" applyAlignment="1">
      <alignment/>
    </xf>
    <xf numFmtId="195"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5"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5" fontId="0" fillId="0" borderId="1" xfId="17" applyNumberFormat="1" applyFont="1" applyFill="1" applyBorder="1" applyAlignment="1">
      <alignment/>
    </xf>
    <xf numFmtId="0" fontId="0" fillId="0" borderId="0" xfId="23" applyFont="1" applyFill="1" applyBorder="1" quotePrefix="1">
      <alignment/>
      <protection/>
    </xf>
    <xf numFmtId="195"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95"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95" fontId="0" fillId="0" borderId="10" xfId="15" applyNumberFormat="1" applyBorder="1" applyAlignment="1">
      <alignment/>
    </xf>
    <xf numFmtId="195"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95" fontId="0" fillId="0" borderId="4" xfId="0" applyNumberFormat="1" applyBorder="1" applyAlignment="1">
      <alignment/>
    </xf>
    <xf numFmtId="195" fontId="0" fillId="0" borderId="4" xfId="15" applyNumberFormat="1" applyBorder="1" applyAlignment="1">
      <alignment/>
    </xf>
    <xf numFmtId="195"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95"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5"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95"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95"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95" fontId="0" fillId="0" borderId="1" xfId="15" applyNumberFormat="1" applyFont="1" applyBorder="1" applyAlignment="1">
      <alignment/>
    </xf>
    <xf numFmtId="0" fontId="17"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195" fontId="10" fillId="0" borderId="1" xfId="15" applyNumberFormat="1" applyFont="1" applyBorder="1" applyAlignment="1">
      <alignment horizontal="right"/>
    </xf>
    <xf numFmtId="195" fontId="10" fillId="0" borderId="4" xfId="15" applyNumberFormat="1" applyFont="1" applyBorder="1" applyAlignment="1">
      <alignment horizontal="right"/>
    </xf>
    <xf numFmtId="0" fontId="4" fillId="0" borderId="0" xfId="0" applyFont="1" applyBorder="1" applyAlignment="1">
      <alignment horizontal="justify"/>
    </xf>
    <xf numFmtId="0" fontId="27" fillId="0" borderId="0" xfId="0" applyFont="1" applyBorder="1" applyAlignment="1">
      <alignment horizontal="justify"/>
    </xf>
    <xf numFmtId="195"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27" fontId="19" fillId="0" borderId="0" xfId="23" applyNumberFormat="1" applyFont="1">
      <alignment/>
      <protection/>
    </xf>
    <xf numFmtId="0" fontId="0" fillId="0" borderId="0" xfId="23" applyFont="1" applyAlignment="1">
      <alignment/>
      <protection/>
    </xf>
    <xf numFmtId="39" fontId="0" fillId="0" borderId="0" xfId="24" applyFont="1">
      <alignment/>
      <protection/>
    </xf>
    <xf numFmtId="0" fontId="0" fillId="0" borderId="0" xfId="23" applyFont="1" applyAlignment="1">
      <alignment horizontal="left"/>
      <protection/>
    </xf>
    <xf numFmtId="195" fontId="0" fillId="0" borderId="0" xfId="17" applyNumberFormat="1" applyFont="1" applyFill="1" applyBorder="1" applyAlignment="1">
      <alignment horizontal="center"/>
    </xf>
    <xf numFmtId="0" fontId="0" fillId="0" borderId="0" xfId="23" applyFont="1">
      <alignment/>
      <protection/>
    </xf>
    <xf numFmtId="0" fontId="0" fillId="0" borderId="0" xfId="23" applyFont="1" applyFill="1">
      <alignment/>
      <protection/>
    </xf>
    <xf numFmtId="0" fontId="4" fillId="0" borderId="2" xfId="23" applyFont="1" applyBorder="1" applyAlignment="1">
      <alignment horizontal="center"/>
      <protection/>
    </xf>
    <xf numFmtId="0" fontId="0" fillId="0" borderId="2" xfId="0" applyFont="1" applyBorder="1" applyAlignment="1">
      <alignment/>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0" xfId="23" applyFont="1" applyFill="1" applyAlignment="1">
      <alignment horizontal="justify"/>
      <protection/>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0" applyFont="1" applyFill="1" applyAlignment="1">
      <alignment horizontal="justify"/>
    </xf>
    <xf numFmtId="0" fontId="0" fillId="0" borderId="0" xfId="23" applyFont="1" applyFill="1" applyAlignment="1">
      <alignment wrapText="1"/>
      <protection/>
    </xf>
    <xf numFmtId="0" fontId="0" fillId="0" borderId="0" xfId="0" applyFill="1" applyAlignment="1">
      <alignment wrapText="1"/>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Alignment="1">
      <alignment horizontal="justify"/>
      <protection/>
    </xf>
    <xf numFmtId="0" fontId="0" fillId="0" borderId="0" xfId="23" applyFont="1" applyFill="1" applyAlignment="1">
      <alignment horizontal="justify"/>
      <protection/>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27" fillId="0" borderId="0" xfId="23" applyFont="1" applyBorder="1" applyAlignment="1">
      <alignment horizontal="justify"/>
      <protection/>
    </xf>
    <xf numFmtId="0" fontId="27" fillId="0" borderId="0" xfId="0" applyFont="1" applyBorder="1" applyAlignment="1">
      <alignment horizontal="justify"/>
    </xf>
    <xf numFmtId="0" fontId="0" fillId="0" borderId="0" xfId="23" applyFont="1" applyAlignment="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Alignment="1">
      <alignment horizontal="left" wrapText="1"/>
      <protection/>
    </xf>
    <xf numFmtId="0" fontId="0" fillId="0" borderId="0" xfId="0" applyAlignment="1">
      <alignment wrapText="1"/>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171</xdr:row>
      <xdr:rowOff>0</xdr:rowOff>
    </xdr:from>
    <xdr:to>
      <xdr:col>7</xdr:col>
      <xdr:colOff>0</xdr:colOff>
      <xdr:row>171</xdr:row>
      <xdr:rowOff>0</xdr:rowOff>
    </xdr:to>
    <xdr:sp>
      <xdr:nvSpPr>
        <xdr:cNvPr id="1" name="TextBox 4"/>
        <xdr:cNvSpPr txBox="1">
          <a:spLocks noChangeArrowheads="1"/>
        </xdr:cNvSpPr>
      </xdr:nvSpPr>
      <xdr:spPr>
        <a:xfrm>
          <a:off x="266700" y="2965132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171</xdr:row>
      <xdr:rowOff>0</xdr:rowOff>
    </xdr:from>
    <xdr:to>
      <xdr:col>6</xdr:col>
      <xdr:colOff>847725</xdr:colOff>
      <xdr:row>171</xdr:row>
      <xdr:rowOff>0</xdr:rowOff>
    </xdr:to>
    <xdr:sp>
      <xdr:nvSpPr>
        <xdr:cNvPr id="2" name="TextBox 5"/>
        <xdr:cNvSpPr txBox="1">
          <a:spLocks noChangeArrowheads="1"/>
        </xdr:cNvSpPr>
      </xdr:nvSpPr>
      <xdr:spPr>
        <a:xfrm>
          <a:off x="428625" y="2965132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179</xdr:row>
      <xdr:rowOff>0</xdr:rowOff>
    </xdr:from>
    <xdr:to>
      <xdr:col>7</xdr:col>
      <xdr:colOff>0</xdr:colOff>
      <xdr:row>179</xdr:row>
      <xdr:rowOff>0</xdr:rowOff>
    </xdr:to>
    <xdr:sp>
      <xdr:nvSpPr>
        <xdr:cNvPr id="3" name="TextBox 7"/>
        <xdr:cNvSpPr txBox="1">
          <a:spLocks noChangeArrowheads="1"/>
        </xdr:cNvSpPr>
      </xdr:nvSpPr>
      <xdr:spPr>
        <a:xfrm>
          <a:off x="257175" y="3094672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293</xdr:row>
      <xdr:rowOff>0</xdr:rowOff>
    </xdr:from>
    <xdr:to>
      <xdr:col>10</xdr:col>
      <xdr:colOff>0</xdr:colOff>
      <xdr:row>293</xdr:row>
      <xdr:rowOff>0</xdr:rowOff>
    </xdr:to>
    <xdr:sp>
      <xdr:nvSpPr>
        <xdr:cNvPr id="4" name="TextBox 12"/>
        <xdr:cNvSpPr txBox="1">
          <a:spLocks noChangeArrowheads="1"/>
        </xdr:cNvSpPr>
      </xdr:nvSpPr>
      <xdr:spPr>
        <a:xfrm>
          <a:off x="7305675" y="523398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293</xdr:row>
      <xdr:rowOff>0</xdr:rowOff>
    </xdr:from>
    <xdr:to>
      <xdr:col>10</xdr:col>
      <xdr:colOff>0</xdr:colOff>
      <xdr:row>293</xdr:row>
      <xdr:rowOff>0</xdr:rowOff>
    </xdr:to>
    <xdr:sp>
      <xdr:nvSpPr>
        <xdr:cNvPr id="5" name="TextBox 13"/>
        <xdr:cNvSpPr txBox="1">
          <a:spLocks noChangeArrowheads="1"/>
        </xdr:cNvSpPr>
      </xdr:nvSpPr>
      <xdr:spPr>
        <a:xfrm>
          <a:off x="7305675" y="523398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293</xdr:row>
      <xdr:rowOff>0</xdr:rowOff>
    </xdr:from>
    <xdr:to>
      <xdr:col>10</xdr:col>
      <xdr:colOff>0</xdr:colOff>
      <xdr:row>293</xdr:row>
      <xdr:rowOff>0</xdr:rowOff>
    </xdr:to>
    <xdr:sp>
      <xdr:nvSpPr>
        <xdr:cNvPr id="6" name="TextBox 14"/>
        <xdr:cNvSpPr txBox="1">
          <a:spLocks noChangeArrowheads="1"/>
        </xdr:cNvSpPr>
      </xdr:nvSpPr>
      <xdr:spPr>
        <a:xfrm>
          <a:off x="7305675" y="5233987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293</xdr:row>
      <xdr:rowOff>0</xdr:rowOff>
    </xdr:from>
    <xdr:to>
      <xdr:col>10</xdr:col>
      <xdr:colOff>0</xdr:colOff>
      <xdr:row>293</xdr:row>
      <xdr:rowOff>0</xdr:rowOff>
    </xdr:to>
    <xdr:sp>
      <xdr:nvSpPr>
        <xdr:cNvPr id="7" name="TextBox 15"/>
        <xdr:cNvSpPr txBox="1">
          <a:spLocks noChangeArrowheads="1"/>
        </xdr:cNvSpPr>
      </xdr:nvSpPr>
      <xdr:spPr>
        <a:xfrm>
          <a:off x="7305675" y="5233987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293</xdr:row>
      <xdr:rowOff>0</xdr:rowOff>
    </xdr:from>
    <xdr:to>
      <xdr:col>10</xdr:col>
      <xdr:colOff>0</xdr:colOff>
      <xdr:row>293</xdr:row>
      <xdr:rowOff>0</xdr:rowOff>
    </xdr:to>
    <xdr:sp>
      <xdr:nvSpPr>
        <xdr:cNvPr id="8" name="TextBox 17"/>
        <xdr:cNvSpPr txBox="1">
          <a:spLocks noChangeArrowheads="1"/>
        </xdr:cNvSpPr>
      </xdr:nvSpPr>
      <xdr:spPr>
        <a:xfrm>
          <a:off x="7305675" y="5233987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293</xdr:row>
      <xdr:rowOff>0</xdr:rowOff>
    </xdr:from>
    <xdr:to>
      <xdr:col>10</xdr:col>
      <xdr:colOff>0</xdr:colOff>
      <xdr:row>293</xdr:row>
      <xdr:rowOff>0</xdr:rowOff>
    </xdr:to>
    <xdr:sp>
      <xdr:nvSpPr>
        <xdr:cNvPr id="9" name="TextBox 18"/>
        <xdr:cNvSpPr txBox="1">
          <a:spLocks noChangeArrowheads="1"/>
        </xdr:cNvSpPr>
      </xdr:nvSpPr>
      <xdr:spPr>
        <a:xfrm>
          <a:off x="7305675" y="5233987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182</xdr:row>
      <xdr:rowOff>0</xdr:rowOff>
    </xdr:from>
    <xdr:to>
      <xdr:col>10</xdr:col>
      <xdr:colOff>0</xdr:colOff>
      <xdr:row>182</xdr:row>
      <xdr:rowOff>0</xdr:rowOff>
    </xdr:to>
    <xdr:sp>
      <xdr:nvSpPr>
        <xdr:cNvPr id="10" name="TextBox 21"/>
        <xdr:cNvSpPr txBox="1">
          <a:spLocks noChangeArrowheads="1"/>
        </xdr:cNvSpPr>
      </xdr:nvSpPr>
      <xdr:spPr>
        <a:xfrm>
          <a:off x="762000" y="3143250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182</xdr:row>
      <xdr:rowOff>0</xdr:rowOff>
    </xdr:from>
    <xdr:to>
      <xdr:col>9</xdr:col>
      <xdr:colOff>838200</xdr:colOff>
      <xdr:row>182</xdr:row>
      <xdr:rowOff>0</xdr:rowOff>
    </xdr:to>
    <xdr:sp>
      <xdr:nvSpPr>
        <xdr:cNvPr id="11" name="TextBox 22"/>
        <xdr:cNvSpPr txBox="1">
          <a:spLocks noChangeArrowheads="1"/>
        </xdr:cNvSpPr>
      </xdr:nvSpPr>
      <xdr:spPr>
        <a:xfrm>
          <a:off x="762000" y="3143250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182</xdr:row>
      <xdr:rowOff>0</xdr:rowOff>
    </xdr:from>
    <xdr:to>
      <xdr:col>9</xdr:col>
      <xdr:colOff>828675</xdr:colOff>
      <xdr:row>182</xdr:row>
      <xdr:rowOff>0</xdr:rowOff>
    </xdr:to>
    <xdr:sp>
      <xdr:nvSpPr>
        <xdr:cNvPr id="12" name="TextBox 23"/>
        <xdr:cNvSpPr txBox="1">
          <a:spLocks noChangeArrowheads="1"/>
        </xdr:cNvSpPr>
      </xdr:nvSpPr>
      <xdr:spPr>
        <a:xfrm>
          <a:off x="428625" y="3143250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104</xdr:row>
      <xdr:rowOff>0</xdr:rowOff>
    </xdr:from>
    <xdr:to>
      <xdr:col>10</xdr:col>
      <xdr:colOff>0</xdr:colOff>
      <xdr:row>104</xdr:row>
      <xdr:rowOff>0</xdr:rowOff>
    </xdr:to>
    <xdr:sp>
      <xdr:nvSpPr>
        <xdr:cNvPr id="13" name="TextBox 28"/>
        <xdr:cNvSpPr txBox="1">
          <a:spLocks noChangeArrowheads="1"/>
        </xdr:cNvSpPr>
      </xdr:nvSpPr>
      <xdr:spPr>
        <a:xfrm>
          <a:off x="438150" y="170307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104</xdr:row>
      <xdr:rowOff>0</xdr:rowOff>
    </xdr:from>
    <xdr:to>
      <xdr:col>10</xdr:col>
      <xdr:colOff>0</xdr:colOff>
      <xdr:row>104</xdr:row>
      <xdr:rowOff>0</xdr:rowOff>
    </xdr:to>
    <xdr:sp>
      <xdr:nvSpPr>
        <xdr:cNvPr id="14" name="TextBox 38"/>
        <xdr:cNvSpPr txBox="1">
          <a:spLocks noChangeArrowheads="1"/>
        </xdr:cNvSpPr>
      </xdr:nvSpPr>
      <xdr:spPr>
        <a:xfrm>
          <a:off x="438150" y="170307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60"/>
  <sheetViews>
    <sheetView tabSelected="1" workbookViewId="0" topLeftCell="A1">
      <pane ySplit="8535" topLeftCell="BM270" activePane="topLeft" state="split"/>
      <selection pane="topLeft" activeCell="D7" sqref="D7"/>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3"/>
      <c r="C2" s="183"/>
      <c r="D2" s="183"/>
      <c r="E2" s="183"/>
      <c r="F2" s="183"/>
      <c r="G2" s="183"/>
      <c r="H2" s="183"/>
      <c r="I2" s="183"/>
      <c r="J2" s="183"/>
    </row>
    <row r="3" spans="1:10" ht="18">
      <c r="A3" s="9" t="s">
        <v>211</v>
      </c>
      <c r="B3" s="183"/>
      <c r="C3" s="183"/>
      <c r="D3" s="183"/>
      <c r="E3" s="183"/>
      <c r="F3" s="183"/>
      <c r="G3" s="183"/>
      <c r="H3" s="183"/>
      <c r="I3" s="183"/>
      <c r="J3" s="183"/>
    </row>
    <row r="4" spans="1:10" ht="14.25">
      <c r="A4" s="13"/>
      <c r="B4" s="183"/>
      <c r="C4" s="183"/>
      <c r="D4" s="183"/>
      <c r="E4" s="183"/>
      <c r="F4" s="183"/>
      <c r="G4" s="183"/>
      <c r="H4" s="183"/>
      <c r="I4" s="183"/>
      <c r="J4" s="183"/>
    </row>
    <row r="5" spans="1:10" ht="15">
      <c r="A5" s="55" t="s">
        <v>303</v>
      </c>
      <c r="B5" s="183"/>
      <c r="C5" s="183"/>
      <c r="D5" s="183"/>
      <c r="E5" s="183"/>
      <c r="F5" s="183"/>
      <c r="G5" s="183"/>
      <c r="H5" s="183"/>
      <c r="I5" s="183"/>
      <c r="J5" s="183"/>
    </row>
    <row r="6" spans="1:10" ht="6.75" customHeight="1" thickBot="1">
      <c r="A6" s="233"/>
      <c r="B6" s="234"/>
      <c r="C6" s="234"/>
      <c r="D6" s="234"/>
      <c r="E6" s="234"/>
      <c r="F6" s="234"/>
      <c r="G6" s="234"/>
      <c r="H6" s="234"/>
      <c r="I6" s="234"/>
      <c r="J6" s="234"/>
    </row>
    <row r="7" spans="1:10" ht="15">
      <c r="A7" s="55"/>
      <c r="B7" s="183"/>
      <c r="C7" s="183"/>
      <c r="D7" s="183"/>
      <c r="E7" s="183"/>
      <c r="F7" s="183"/>
      <c r="G7" s="183"/>
      <c r="H7" s="183"/>
      <c r="I7" s="183"/>
      <c r="J7" s="183"/>
    </row>
    <row r="8" spans="1:10" ht="15">
      <c r="A8" s="55"/>
      <c r="B8" s="183"/>
      <c r="C8" s="183"/>
      <c r="D8" s="183"/>
      <c r="E8" s="183"/>
      <c r="F8" s="183"/>
      <c r="G8" s="183"/>
      <c r="H8" s="183"/>
      <c r="I8" s="183"/>
      <c r="J8" s="183"/>
    </row>
    <row r="9" spans="1:10" ht="15">
      <c r="A9" s="235" t="s">
        <v>138</v>
      </c>
      <c r="B9" s="235" t="s">
        <v>139</v>
      </c>
      <c r="C9" s="236"/>
      <c r="D9" s="236"/>
      <c r="E9" s="236"/>
      <c r="F9" s="236"/>
      <c r="G9" s="236"/>
      <c r="H9" s="236"/>
      <c r="I9" s="236"/>
      <c r="J9" s="236"/>
    </row>
    <row r="10" spans="1:10" ht="12.75">
      <c r="A10" s="184"/>
      <c r="B10" s="184"/>
      <c r="C10" s="184"/>
      <c r="D10" s="184"/>
      <c r="E10" s="184"/>
      <c r="F10" s="184"/>
      <c r="G10" s="184"/>
      <c r="H10" s="184"/>
      <c r="I10" s="184"/>
      <c r="J10" s="184"/>
    </row>
    <row r="12" spans="1:3" ht="12.75">
      <c r="A12" s="185" t="s">
        <v>80</v>
      </c>
      <c r="B12" s="186" t="s">
        <v>20</v>
      </c>
      <c r="C12" s="186"/>
    </row>
    <row r="13" spans="1:3" ht="12.75">
      <c r="A13" s="185"/>
      <c r="B13" s="186"/>
      <c r="C13" s="186"/>
    </row>
    <row r="14" spans="1:10" ht="12.75">
      <c r="A14" s="185"/>
      <c r="B14" s="325" t="s">
        <v>242</v>
      </c>
      <c r="C14" s="331"/>
      <c r="D14" s="331"/>
      <c r="E14" s="331"/>
      <c r="F14" s="331"/>
      <c r="G14" s="331"/>
      <c r="H14" s="331"/>
      <c r="I14" s="331"/>
      <c r="J14" s="331"/>
    </row>
    <row r="15" spans="1:10" ht="12.75">
      <c r="A15" s="185"/>
      <c r="B15" s="331"/>
      <c r="C15" s="331"/>
      <c r="D15" s="331"/>
      <c r="E15" s="331"/>
      <c r="F15" s="331"/>
      <c r="G15" s="331"/>
      <c r="H15" s="331"/>
      <c r="I15" s="331"/>
      <c r="J15" s="331"/>
    </row>
    <row r="16" spans="1:10" ht="12.75">
      <c r="A16" s="185"/>
      <c r="B16" s="331"/>
      <c r="C16" s="331"/>
      <c r="D16" s="331"/>
      <c r="E16" s="331"/>
      <c r="F16" s="331"/>
      <c r="G16" s="331"/>
      <c r="H16" s="331"/>
      <c r="I16" s="331"/>
      <c r="J16" s="331"/>
    </row>
    <row r="17" spans="1:10" ht="12.75">
      <c r="A17" s="185"/>
      <c r="B17" s="104"/>
      <c r="C17" s="104"/>
      <c r="D17" s="104"/>
      <c r="E17" s="104"/>
      <c r="F17" s="104"/>
      <c r="G17" s="104"/>
      <c r="H17" s="104"/>
      <c r="I17" s="104"/>
      <c r="J17" s="104"/>
    </row>
    <row r="18" spans="1:10" ht="12.75">
      <c r="A18" s="185"/>
      <c r="B18" s="325" t="s">
        <v>241</v>
      </c>
      <c r="C18" s="331"/>
      <c r="D18" s="331"/>
      <c r="E18" s="331"/>
      <c r="F18" s="331"/>
      <c r="G18" s="331"/>
      <c r="H18" s="331"/>
      <c r="I18" s="331"/>
      <c r="J18" s="331"/>
    </row>
    <row r="19" spans="1:10" ht="12.75">
      <c r="A19" s="185"/>
      <c r="B19" s="331"/>
      <c r="C19" s="331"/>
      <c r="D19" s="331"/>
      <c r="E19" s="331"/>
      <c r="F19" s="331"/>
      <c r="G19" s="331"/>
      <c r="H19" s="331"/>
      <c r="I19" s="331"/>
      <c r="J19" s="331"/>
    </row>
    <row r="20" spans="1:3" ht="12.75">
      <c r="A20" s="185"/>
      <c r="B20" s="186"/>
      <c r="C20" s="186"/>
    </row>
    <row r="21" spans="1:3" ht="12.75">
      <c r="A21" s="185"/>
      <c r="B21" s="186"/>
      <c r="C21" s="186"/>
    </row>
    <row r="22" spans="1:3" ht="13.5" customHeight="1">
      <c r="A22" s="185" t="s">
        <v>81</v>
      </c>
      <c r="B22" s="186" t="s">
        <v>21</v>
      </c>
      <c r="C22" s="186"/>
    </row>
    <row r="23" spans="1:3" ht="12.75">
      <c r="A23" s="185"/>
      <c r="B23" s="186"/>
      <c r="C23" s="186"/>
    </row>
    <row r="24" spans="1:10" ht="12.75">
      <c r="A24" s="185"/>
      <c r="B24" s="325" t="s">
        <v>217</v>
      </c>
      <c r="C24" s="331"/>
      <c r="D24" s="331"/>
      <c r="E24" s="331"/>
      <c r="F24" s="331"/>
      <c r="G24" s="331"/>
      <c r="H24" s="331"/>
      <c r="I24" s="331"/>
      <c r="J24" s="331"/>
    </row>
    <row r="25" spans="1:10" ht="12.75">
      <c r="A25" s="185"/>
      <c r="B25" s="104"/>
      <c r="C25" s="104"/>
      <c r="D25" s="104"/>
      <c r="E25" s="104"/>
      <c r="F25" s="104"/>
      <c r="G25" s="104"/>
      <c r="H25" s="104"/>
      <c r="I25" s="104"/>
      <c r="J25" s="104"/>
    </row>
    <row r="26" spans="1:3" ht="12.75">
      <c r="A26" s="185"/>
      <c r="B26" s="186"/>
      <c r="C26" s="186"/>
    </row>
    <row r="27" spans="1:3" ht="12.75">
      <c r="A27" s="185" t="s">
        <v>82</v>
      </c>
      <c r="B27" s="186" t="s">
        <v>22</v>
      </c>
      <c r="C27" s="186"/>
    </row>
    <row r="28" spans="1:3" ht="12.75">
      <c r="A28" s="185"/>
      <c r="B28" s="186"/>
      <c r="C28" s="186"/>
    </row>
    <row r="29" spans="1:10" ht="12" customHeight="1">
      <c r="A29" s="185"/>
      <c r="B29" s="325" t="s">
        <v>304</v>
      </c>
      <c r="C29" s="331"/>
      <c r="D29" s="331"/>
      <c r="E29" s="331"/>
      <c r="F29" s="331"/>
      <c r="G29" s="331"/>
      <c r="H29" s="331"/>
      <c r="I29" s="331"/>
      <c r="J29" s="331"/>
    </row>
    <row r="30" spans="1:3" ht="12.75">
      <c r="A30" s="185"/>
      <c r="B30" s="4" t="s">
        <v>260</v>
      </c>
      <c r="C30" s="186"/>
    </row>
    <row r="31" spans="1:3" ht="12.75">
      <c r="A31" s="185"/>
      <c r="C31" s="186"/>
    </row>
    <row r="32" spans="1:3" ht="12.75">
      <c r="A32" s="185"/>
      <c r="B32" s="186"/>
      <c r="C32" s="186"/>
    </row>
    <row r="33" spans="1:3" ht="12.75">
      <c r="A33" s="185" t="s">
        <v>83</v>
      </c>
      <c r="B33" s="186" t="s">
        <v>23</v>
      </c>
      <c r="C33" s="186"/>
    </row>
    <row r="34" spans="1:3" ht="12.75">
      <c r="A34" s="185"/>
      <c r="B34" s="186"/>
      <c r="C34" s="186"/>
    </row>
    <row r="35" spans="1:10" ht="12" customHeight="1">
      <c r="A35" s="185"/>
      <c r="B35" s="325" t="s">
        <v>243</v>
      </c>
      <c r="C35" s="331"/>
      <c r="D35" s="331"/>
      <c r="E35" s="331"/>
      <c r="F35" s="331"/>
      <c r="G35" s="331"/>
      <c r="H35" s="331"/>
      <c r="I35" s="331"/>
      <c r="J35" s="331"/>
    </row>
    <row r="36" spans="1:10" ht="12" customHeight="1" hidden="1">
      <c r="A36" s="185"/>
      <c r="B36" s="331"/>
      <c r="C36" s="331"/>
      <c r="D36" s="331"/>
      <c r="E36" s="331"/>
      <c r="F36" s="331"/>
      <c r="G36" s="331"/>
      <c r="H36" s="331"/>
      <c r="I36" s="331"/>
      <c r="J36" s="331"/>
    </row>
    <row r="37" spans="1:10" ht="12.75">
      <c r="A37" s="185"/>
      <c r="B37" s="104"/>
      <c r="C37" s="104"/>
      <c r="D37" s="104"/>
      <c r="E37" s="104"/>
      <c r="F37" s="104"/>
      <c r="G37" s="104"/>
      <c r="H37" s="104"/>
      <c r="I37" s="104"/>
      <c r="J37" s="104"/>
    </row>
    <row r="38" spans="1:3" ht="12.75">
      <c r="A38" s="185"/>
      <c r="C38" s="186"/>
    </row>
    <row r="39" spans="1:3" ht="12.75">
      <c r="A39" s="188" t="s">
        <v>84</v>
      </c>
      <c r="B39" s="186" t="s">
        <v>24</v>
      </c>
      <c r="C39" s="186"/>
    </row>
    <row r="40" spans="1:3" ht="12.75">
      <c r="A40" s="185"/>
      <c r="B40" s="186"/>
      <c r="C40" s="186"/>
    </row>
    <row r="41" spans="1:3" ht="12.75">
      <c r="A41" s="185"/>
      <c r="B41" s="4" t="s">
        <v>135</v>
      </c>
      <c r="C41" s="186"/>
    </row>
    <row r="42" spans="1:3" ht="12.75">
      <c r="A42" s="185"/>
      <c r="B42" s="186"/>
      <c r="C42" s="186"/>
    </row>
    <row r="43" spans="1:3" ht="12.75">
      <c r="A43" s="185"/>
      <c r="B43" s="186"/>
      <c r="C43" s="186"/>
    </row>
    <row r="44" spans="1:3" ht="12.75">
      <c r="A44" s="185" t="s">
        <v>85</v>
      </c>
      <c r="B44" s="186" t="s">
        <v>15</v>
      </c>
      <c r="C44" s="186"/>
    </row>
    <row r="45" spans="1:3" ht="12.75">
      <c r="A45" s="185"/>
      <c r="B45" s="186"/>
      <c r="C45" s="186"/>
    </row>
    <row r="46" spans="1:10" ht="12.75">
      <c r="A46" s="185"/>
      <c r="B46" s="338" t="s">
        <v>284</v>
      </c>
      <c r="C46" s="330"/>
      <c r="D46" s="330"/>
      <c r="E46" s="330"/>
      <c r="F46" s="330"/>
      <c r="G46" s="330"/>
      <c r="H46" s="330"/>
      <c r="I46" s="330"/>
      <c r="J46" s="330"/>
    </row>
    <row r="47" spans="1:10" ht="12.75">
      <c r="A47" s="185"/>
      <c r="B47" s="330"/>
      <c r="C47" s="330"/>
      <c r="D47" s="330"/>
      <c r="E47" s="330"/>
      <c r="F47" s="330"/>
      <c r="G47" s="330"/>
      <c r="H47" s="330"/>
      <c r="I47" s="330"/>
      <c r="J47" s="330"/>
    </row>
    <row r="48" spans="1:10" ht="12.75">
      <c r="A48" s="185"/>
      <c r="B48" s="104"/>
      <c r="C48" s="104"/>
      <c r="D48" s="104"/>
      <c r="E48" s="104"/>
      <c r="F48" s="104"/>
      <c r="G48" s="104"/>
      <c r="H48" s="104"/>
      <c r="I48" s="104"/>
      <c r="J48" s="104"/>
    </row>
    <row r="49" spans="1:10" ht="12.75">
      <c r="A49" s="185"/>
      <c r="B49" s="325" t="s">
        <v>285</v>
      </c>
      <c r="C49" s="331"/>
      <c r="D49" s="331"/>
      <c r="E49" s="331"/>
      <c r="F49" s="331"/>
      <c r="G49" s="331"/>
      <c r="H49" s="331"/>
      <c r="I49" s="331"/>
      <c r="J49" s="331"/>
    </row>
    <row r="50" spans="1:10" ht="12.75">
      <c r="A50" s="185"/>
      <c r="B50" s="325"/>
      <c r="C50" s="331"/>
      <c r="D50" s="331"/>
      <c r="E50" s="331"/>
      <c r="F50" s="331"/>
      <c r="G50" s="331"/>
      <c r="H50" s="331"/>
      <c r="I50" s="331"/>
      <c r="J50" s="331"/>
    </row>
    <row r="51" spans="1:10" ht="12.75">
      <c r="A51" s="185"/>
      <c r="B51" s="331"/>
      <c r="C51" s="331"/>
      <c r="D51" s="331"/>
      <c r="E51" s="331"/>
      <c r="F51" s="331"/>
      <c r="G51" s="331"/>
      <c r="H51" s="331"/>
      <c r="I51" s="331"/>
      <c r="J51" s="331"/>
    </row>
    <row r="52" spans="1:10" ht="12.75">
      <c r="A52" s="185"/>
      <c r="B52" s="104"/>
      <c r="C52" s="104"/>
      <c r="D52" s="104"/>
      <c r="E52" s="104"/>
      <c r="F52" s="104"/>
      <c r="G52" s="104"/>
      <c r="H52" s="104"/>
      <c r="I52" s="104"/>
      <c r="J52" s="104"/>
    </row>
    <row r="53" spans="1:10" ht="12.75" customHeight="1">
      <c r="A53" s="185"/>
      <c r="B53" s="325" t="s">
        <v>153</v>
      </c>
      <c r="C53" s="331"/>
      <c r="D53" s="331"/>
      <c r="E53" s="331"/>
      <c r="F53" s="331"/>
      <c r="G53" s="331"/>
      <c r="H53" s="331"/>
      <c r="I53" s="331"/>
      <c r="J53" s="331"/>
    </row>
    <row r="54" spans="1:10" ht="12.75">
      <c r="A54" s="185"/>
      <c r="B54" s="331"/>
      <c r="C54" s="331"/>
      <c r="D54" s="331"/>
      <c r="E54" s="331"/>
      <c r="F54" s="331"/>
      <c r="G54" s="331"/>
      <c r="H54" s="331"/>
      <c r="I54" s="331"/>
      <c r="J54" s="331"/>
    </row>
    <row r="55" spans="1:3" ht="12.75">
      <c r="A55" s="185"/>
      <c r="B55" s="186"/>
      <c r="C55" s="186"/>
    </row>
    <row r="56" spans="1:3" ht="12.75">
      <c r="A56" s="185"/>
      <c r="B56" s="186"/>
      <c r="C56" s="186"/>
    </row>
    <row r="57" spans="1:5" ht="12.75">
      <c r="A57" s="188" t="s">
        <v>86</v>
      </c>
      <c r="B57" s="186" t="s">
        <v>25</v>
      </c>
      <c r="C57" s="186"/>
      <c r="E57" s="189"/>
    </row>
    <row r="58" spans="1:3" ht="12.75">
      <c r="A58" s="185"/>
      <c r="B58" s="186"/>
      <c r="C58" s="186"/>
    </row>
    <row r="59" spans="1:10" ht="12.75">
      <c r="A59" s="185"/>
      <c r="B59" s="325" t="s">
        <v>320</v>
      </c>
      <c r="C59" s="331"/>
      <c r="D59" s="331"/>
      <c r="E59" s="331"/>
      <c r="F59" s="331"/>
      <c r="G59" s="331"/>
      <c r="H59" s="331"/>
      <c r="I59" s="331"/>
      <c r="J59" s="331"/>
    </row>
    <row r="60" spans="1:3" ht="12.75">
      <c r="A60" s="185"/>
      <c r="C60" s="186"/>
    </row>
    <row r="61" spans="1:2" ht="12.75">
      <c r="A61" s="185"/>
      <c r="B61" s="186"/>
    </row>
    <row r="62" spans="1:9" ht="12.75">
      <c r="A62" s="185" t="s">
        <v>87</v>
      </c>
      <c r="B62" s="190" t="s">
        <v>16</v>
      </c>
      <c r="C62" s="186"/>
      <c r="E62" s="142"/>
      <c r="F62" s="142"/>
      <c r="G62" s="142"/>
      <c r="H62" s="142"/>
      <c r="I62" s="142"/>
    </row>
    <row r="63" spans="1:9" ht="12.75">
      <c r="A63" s="185"/>
      <c r="B63" s="190"/>
      <c r="C63" s="186"/>
      <c r="E63" s="142"/>
      <c r="F63" s="142"/>
      <c r="G63" s="142"/>
      <c r="H63" s="142"/>
      <c r="I63" s="142"/>
    </row>
    <row r="64" spans="1:9" ht="12.75">
      <c r="A64" s="188"/>
      <c r="B64" s="4" t="s">
        <v>125</v>
      </c>
      <c r="C64" s="186"/>
      <c r="E64" s="142"/>
      <c r="F64" s="142"/>
      <c r="G64" s="142"/>
      <c r="H64" s="142"/>
      <c r="I64" s="142"/>
    </row>
    <row r="65" spans="1:9" ht="12.75">
      <c r="A65" s="188"/>
      <c r="C65" s="186"/>
      <c r="E65" s="142"/>
      <c r="F65" s="142"/>
      <c r="G65" s="142"/>
      <c r="H65" s="142"/>
      <c r="I65" s="142"/>
    </row>
    <row r="66" spans="1:9" ht="12.75">
      <c r="A66" s="188"/>
      <c r="B66" s="4" t="s">
        <v>116</v>
      </c>
      <c r="C66" s="186"/>
      <c r="E66" s="142"/>
      <c r="F66" s="142"/>
      <c r="G66" s="142"/>
      <c r="H66" s="142"/>
      <c r="I66" s="142"/>
    </row>
    <row r="67" spans="1:9" ht="12.75">
      <c r="A67" s="188"/>
      <c r="C67" s="186"/>
      <c r="E67" s="142"/>
      <c r="F67" s="142"/>
      <c r="G67" s="142"/>
      <c r="H67" s="142"/>
      <c r="I67" s="142"/>
    </row>
    <row r="68" spans="1:9" ht="12.75">
      <c r="A68" s="188"/>
      <c r="C68" s="186"/>
      <c r="D68" s="4" t="s">
        <v>117</v>
      </c>
      <c r="E68" s="191" t="s">
        <v>223</v>
      </c>
      <c r="F68" s="142"/>
      <c r="G68" s="142"/>
      <c r="H68" s="142"/>
      <c r="I68" s="142"/>
    </row>
    <row r="69" spans="1:9" ht="12.75">
      <c r="A69" s="188"/>
      <c r="C69" s="186"/>
      <c r="E69" s="142"/>
      <c r="F69" s="142"/>
      <c r="G69" s="142"/>
      <c r="H69" s="142"/>
      <c r="I69" s="142"/>
    </row>
    <row r="70" spans="1:9" ht="12.75">
      <c r="A70" s="188"/>
      <c r="C70" s="186"/>
      <c r="D70" s="4" t="s">
        <v>118</v>
      </c>
      <c r="E70" s="191" t="s">
        <v>136</v>
      </c>
      <c r="F70" s="142"/>
      <c r="G70" s="142"/>
      <c r="H70" s="142"/>
      <c r="I70" s="142"/>
    </row>
    <row r="71" spans="1:9" ht="12.75">
      <c r="A71" s="188"/>
      <c r="C71" s="186"/>
      <c r="E71" s="142"/>
      <c r="F71" s="142"/>
      <c r="G71" s="142"/>
      <c r="H71" s="142"/>
      <c r="I71" s="142"/>
    </row>
    <row r="72" spans="1:9" ht="12.75">
      <c r="A72" s="188"/>
      <c r="C72" s="186"/>
      <c r="D72" s="4" t="s">
        <v>119</v>
      </c>
      <c r="E72" s="191" t="s">
        <v>159</v>
      </c>
      <c r="F72" s="142"/>
      <c r="G72" s="142"/>
      <c r="H72" s="142"/>
      <c r="I72" s="142"/>
    </row>
    <row r="73" spans="1:9" ht="12.75">
      <c r="A73" s="188"/>
      <c r="B73" s="186"/>
      <c r="C73" s="186"/>
      <c r="E73" s="191"/>
      <c r="F73" s="142"/>
      <c r="G73" s="142"/>
      <c r="H73" s="142"/>
      <c r="I73" s="142"/>
    </row>
    <row r="74" spans="1:9" ht="12.75">
      <c r="A74" s="188"/>
      <c r="B74" s="186"/>
      <c r="C74" s="186"/>
      <c r="E74" s="191"/>
      <c r="F74" s="142"/>
      <c r="G74" s="142"/>
      <c r="H74" s="142"/>
      <c r="I74" s="142"/>
    </row>
    <row r="75" spans="1:10" ht="13.5" thickBot="1">
      <c r="A75" s="188"/>
      <c r="B75" s="186"/>
      <c r="C75" s="186"/>
      <c r="E75" s="317" t="s">
        <v>33</v>
      </c>
      <c r="F75" s="317"/>
      <c r="G75" s="317"/>
      <c r="H75" s="317"/>
      <c r="I75" s="317"/>
      <c r="J75" s="317"/>
    </row>
    <row r="76" spans="1:10" ht="12.75">
      <c r="A76" s="188"/>
      <c r="B76" s="186"/>
      <c r="C76" s="186"/>
      <c r="E76" s="209"/>
      <c r="F76" s="209"/>
      <c r="G76" s="209"/>
      <c r="H76" s="209"/>
      <c r="I76" s="209"/>
      <c r="J76" s="209"/>
    </row>
    <row r="77" spans="1:10" ht="12.75">
      <c r="A77" s="188"/>
      <c r="B77" s="186"/>
      <c r="C77" s="186"/>
      <c r="D77" s="12"/>
      <c r="E77" s="241" t="s">
        <v>18</v>
      </c>
      <c r="F77" s="241" t="s">
        <v>17</v>
      </c>
      <c r="G77" s="241" t="s">
        <v>121</v>
      </c>
      <c r="H77" s="241"/>
      <c r="I77" s="241" t="s">
        <v>128</v>
      </c>
      <c r="J77" s="241" t="s">
        <v>124</v>
      </c>
    </row>
    <row r="78" spans="1:10" ht="12.75">
      <c r="A78" s="188"/>
      <c r="B78" s="186"/>
      <c r="C78" s="186"/>
      <c r="D78" s="12"/>
      <c r="E78" s="241" t="s">
        <v>120</v>
      </c>
      <c r="F78" s="241" t="s">
        <v>120</v>
      </c>
      <c r="G78" s="241"/>
      <c r="H78" s="241"/>
      <c r="I78" s="241"/>
      <c r="J78" s="241"/>
    </row>
    <row r="79" spans="1:10" ht="12.75">
      <c r="A79" s="188"/>
      <c r="B79" s="186"/>
      <c r="C79" s="186"/>
      <c r="D79" s="12"/>
      <c r="E79" s="241" t="s">
        <v>35</v>
      </c>
      <c r="F79" s="241" t="s">
        <v>35</v>
      </c>
      <c r="G79" s="241" t="s">
        <v>35</v>
      </c>
      <c r="H79" s="241"/>
      <c r="I79" s="241" t="s">
        <v>35</v>
      </c>
      <c r="J79" s="241" t="s">
        <v>35</v>
      </c>
    </row>
    <row r="80" spans="1:10" ht="12.75">
      <c r="A80" s="188"/>
      <c r="B80" s="186"/>
      <c r="C80" s="186"/>
      <c r="D80" s="12"/>
      <c r="E80" s="241"/>
      <c r="F80" s="241"/>
      <c r="G80" s="241"/>
      <c r="H80" s="241"/>
      <c r="I80" s="241"/>
      <c r="J80" s="241"/>
    </row>
    <row r="81" spans="1:10" ht="12.75">
      <c r="A81" s="188"/>
      <c r="B81" s="186"/>
      <c r="C81" s="186"/>
      <c r="D81" s="12" t="s">
        <v>19</v>
      </c>
      <c r="E81" s="193">
        <v>-36</v>
      </c>
      <c r="F81" s="193">
        <v>372158</v>
      </c>
      <c r="G81" s="193">
        <v>2</v>
      </c>
      <c r="H81" s="193"/>
      <c r="I81" s="193">
        <v>0</v>
      </c>
      <c r="J81" s="193">
        <f>SUM(E81:I81)</f>
        <v>372124</v>
      </c>
    </row>
    <row r="82" spans="1:10" ht="12.75">
      <c r="A82" s="188"/>
      <c r="B82" s="186"/>
      <c r="C82" s="186"/>
      <c r="D82" s="12" t="s">
        <v>122</v>
      </c>
      <c r="E82" s="194">
        <v>123545</v>
      </c>
      <c r="F82" s="194">
        <v>16256</v>
      </c>
      <c r="G82" s="194">
        <v>10884</v>
      </c>
      <c r="H82" s="195"/>
      <c r="I82" s="195">
        <v>-150685</v>
      </c>
      <c r="J82" s="193">
        <f>SUM(E82:I82)</f>
        <v>0</v>
      </c>
    </row>
    <row r="83" spans="1:10" ht="12.75">
      <c r="A83" s="188"/>
      <c r="B83" s="186"/>
      <c r="C83" s="186"/>
      <c r="D83" s="12" t="s">
        <v>123</v>
      </c>
      <c r="E83" s="196">
        <f>+E81+E82</f>
        <v>123509</v>
      </c>
      <c r="F83" s="196">
        <f>+F81+F82</f>
        <v>388414</v>
      </c>
      <c r="G83" s="196">
        <f>+G81+G82</f>
        <v>10886</v>
      </c>
      <c r="H83" s="196"/>
      <c r="I83" s="196">
        <f>+I81+I82</f>
        <v>-150685</v>
      </c>
      <c r="J83" s="196">
        <f>SUM(E83:I83)</f>
        <v>372124</v>
      </c>
    </row>
    <row r="84" spans="1:10" ht="12.75">
      <c r="A84" s="188"/>
      <c r="B84" s="186"/>
      <c r="C84" s="186"/>
      <c r="D84" s="12"/>
      <c r="E84" s="193"/>
      <c r="F84" s="193"/>
      <c r="G84" s="193"/>
      <c r="H84" s="193"/>
      <c r="I84" s="193"/>
      <c r="J84" s="193"/>
    </row>
    <row r="85" spans="1:10" ht="12.75">
      <c r="A85" s="188"/>
      <c r="B85" s="186"/>
      <c r="C85" s="186"/>
      <c r="D85" s="12" t="s">
        <v>48</v>
      </c>
      <c r="E85" s="193">
        <v>8646</v>
      </c>
      <c r="F85" s="193">
        <v>27606</v>
      </c>
      <c r="G85" s="193">
        <v>-2208</v>
      </c>
      <c r="H85" s="193"/>
      <c r="I85" s="193">
        <v>1273</v>
      </c>
      <c r="J85" s="193">
        <f>SUM(E85:I85)</f>
        <v>35317</v>
      </c>
    </row>
    <row r="86" spans="1:4" ht="12.75">
      <c r="A86" s="188"/>
      <c r="B86" s="186"/>
      <c r="C86" s="186"/>
      <c r="D86" s="12"/>
    </row>
    <row r="87" spans="1:10" ht="12.75">
      <c r="A87" s="188"/>
      <c r="B87" s="186"/>
      <c r="C87" s="186"/>
      <c r="D87" s="12" t="s">
        <v>76</v>
      </c>
      <c r="E87" s="193">
        <v>6016</v>
      </c>
      <c r="F87" s="193">
        <v>20874</v>
      </c>
      <c r="G87" s="193">
        <v>-2451</v>
      </c>
      <c r="H87" s="193"/>
      <c r="I87" s="193">
        <v>1273</v>
      </c>
      <c r="J87" s="193">
        <f>SUM(E87:I87)</f>
        <v>25712</v>
      </c>
    </row>
    <row r="88" spans="1:10" ht="12.75">
      <c r="A88" s="188"/>
      <c r="B88" s="186"/>
      <c r="C88" s="186"/>
      <c r="E88" s="142"/>
      <c r="F88" s="142"/>
      <c r="G88" s="142"/>
      <c r="H88" s="142"/>
      <c r="I88" s="142"/>
      <c r="J88" s="142"/>
    </row>
    <row r="89" spans="5:9" ht="12.75">
      <c r="E89" s="142"/>
      <c r="F89" s="142"/>
      <c r="G89" s="142"/>
      <c r="H89" s="142"/>
      <c r="I89" s="142"/>
    </row>
    <row r="90" spans="1:3" ht="12.75">
      <c r="A90" s="188" t="s">
        <v>88</v>
      </c>
      <c r="B90" s="186" t="s">
        <v>26</v>
      </c>
      <c r="C90" s="186"/>
    </row>
    <row r="91" spans="1:3" ht="12.75">
      <c r="A91" s="185"/>
      <c r="B91" s="186"/>
      <c r="C91" s="186"/>
    </row>
    <row r="92" spans="1:10" ht="12.75">
      <c r="A92" s="185"/>
      <c r="B92" s="325" t="s">
        <v>167</v>
      </c>
      <c r="C92" s="331"/>
      <c r="D92" s="331"/>
      <c r="E92" s="331"/>
      <c r="F92" s="331"/>
      <c r="G92" s="331"/>
      <c r="H92" s="331"/>
      <c r="I92" s="331"/>
      <c r="J92" s="331"/>
    </row>
    <row r="93" spans="1:10" ht="12.75">
      <c r="A93" s="185"/>
      <c r="B93" s="103"/>
      <c r="C93" s="103"/>
      <c r="D93" s="103"/>
      <c r="E93" s="103"/>
      <c r="F93" s="103"/>
      <c r="G93" s="103"/>
      <c r="H93" s="103"/>
      <c r="I93" s="103"/>
      <c r="J93" s="103"/>
    </row>
    <row r="94" spans="1:3" ht="12.75">
      <c r="A94" s="185"/>
      <c r="B94" s="186"/>
      <c r="C94" s="186"/>
    </row>
    <row r="95" spans="1:4" ht="12.75">
      <c r="A95" s="185" t="s">
        <v>89</v>
      </c>
      <c r="B95" s="186" t="s">
        <v>27</v>
      </c>
      <c r="D95" s="186"/>
    </row>
    <row r="96" spans="1:9" ht="12.75">
      <c r="A96" s="185"/>
      <c r="B96" s="46"/>
      <c r="C96" s="12"/>
      <c r="D96" s="46"/>
      <c r="E96" s="12"/>
      <c r="F96" s="12"/>
      <c r="G96" s="12"/>
      <c r="H96" s="12"/>
      <c r="I96" s="12"/>
    </row>
    <row r="97" spans="1:10" ht="12.75">
      <c r="A97" s="185"/>
      <c r="B97" s="12" t="s">
        <v>264</v>
      </c>
      <c r="C97" s="296"/>
      <c r="D97" s="308"/>
      <c r="E97" s="296"/>
      <c r="F97" s="296"/>
      <c r="G97" s="296"/>
      <c r="H97" s="296"/>
      <c r="I97" s="296"/>
      <c r="J97" s="251"/>
    </row>
    <row r="98" spans="1:4" ht="12.75">
      <c r="A98" s="185"/>
      <c r="B98" s="197"/>
      <c r="D98" s="186"/>
    </row>
    <row r="99" spans="1:4" ht="12.75">
      <c r="A99" s="185"/>
      <c r="D99" s="186"/>
    </row>
    <row r="100" spans="1:3" ht="12.75">
      <c r="A100" s="198" t="s">
        <v>90</v>
      </c>
      <c r="B100" s="186" t="s">
        <v>28</v>
      </c>
      <c r="C100" s="186"/>
    </row>
    <row r="101" spans="1:3" ht="12.75">
      <c r="A101" s="185"/>
      <c r="B101" s="186"/>
      <c r="C101" s="186"/>
    </row>
    <row r="102" spans="1:10" ht="13.5" customHeight="1">
      <c r="A102" s="185"/>
      <c r="B102" s="325" t="s">
        <v>263</v>
      </c>
      <c r="C102" s="331"/>
      <c r="D102" s="331"/>
      <c r="E102" s="331"/>
      <c r="F102" s="331"/>
      <c r="G102" s="331"/>
      <c r="H102" s="331"/>
      <c r="I102" s="331"/>
      <c r="J102" s="331"/>
    </row>
    <row r="103" spans="1:10" ht="24.75" customHeight="1">
      <c r="A103" s="185"/>
      <c r="B103" s="325"/>
      <c r="C103" s="331"/>
      <c r="D103" s="331"/>
      <c r="E103" s="331"/>
      <c r="F103" s="331"/>
      <c r="G103" s="331"/>
      <c r="H103" s="331"/>
      <c r="I103" s="331"/>
      <c r="J103" s="331"/>
    </row>
    <row r="104" spans="1:3" ht="12.75">
      <c r="A104" s="185"/>
      <c r="B104" s="186"/>
      <c r="C104" s="186"/>
    </row>
    <row r="105" spans="1:3" ht="12.75">
      <c r="A105" s="185"/>
      <c r="C105" s="186"/>
    </row>
    <row r="106" spans="1:3" ht="12.75">
      <c r="A106" s="185" t="s">
        <v>91</v>
      </c>
      <c r="B106" s="186" t="s">
        <v>29</v>
      </c>
      <c r="C106" s="186"/>
    </row>
    <row r="107" spans="1:3" ht="12.75">
      <c r="A107" s="185"/>
      <c r="B107" s="186"/>
      <c r="C107" s="186"/>
    </row>
    <row r="108" spans="1:10" ht="40.5" customHeight="1">
      <c r="A108" s="185"/>
      <c r="B108" s="336" t="s">
        <v>296</v>
      </c>
      <c r="C108" s="337"/>
      <c r="D108" s="337"/>
      <c r="E108" s="337"/>
      <c r="F108" s="337"/>
      <c r="G108" s="337"/>
      <c r="H108" s="337"/>
      <c r="I108" s="337"/>
      <c r="J108" s="337"/>
    </row>
    <row r="109" spans="1:10" ht="12.75">
      <c r="A109" s="185"/>
      <c r="B109" s="336"/>
      <c r="C109" s="337"/>
      <c r="D109" s="337"/>
      <c r="E109" s="337"/>
      <c r="F109" s="337"/>
      <c r="G109" s="337"/>
      <c r="H109" s="337"/>
      <c r="I109" s="337"/>
      <c r="J109" s="337"/>
    </row>
    <row r="110" spans="1:3" ht="12.75">
      <c r="A110" s="185"/>
      <c r="C110" s="186"/>
    </row>
    <row r="111" spans="1:10" ht="12.75">
      <c r="A111" s="185"/>
      <c r="B111" s="338" t="s">
        <v>234</v>
      </c>
      <c r="C111" s="330"/>
      <c r="D111" s="330"/>
      <c r="E111" s="330"/>
      <c r="F111" s="330"/>
      <c r="G111" s="330"/>
      <c r="H111" s="330"/>
      <c r="I111" s="330"/>
      <c r="J111" s="330"/>
    </row>
    <row r="112" spans="1:10" ht="12.75">
      <c r="A112" s="185"/>
      <c r="B112" s="104"/>
      <c r="C112" s="104"/>
      <c r="D112" s="104"/>
      <c r="E112" s="104"/>
      <c r="F112" s="104"/>
      <c r="G112" s="104"/>
      <c r="H112" s="104"/>
      <c r="I112" s="104"/>
      <c r="J112" s="104"/>
    </row>
    <row r="113" ht="12.75">
      <c r="A113" s="185"/>
    </row>
    <row r="114" spans="1:10" ht="15" customHeight="1">
      <c r="A114" s="237" t="s">
        <v>137</v>
      </c>
      <c r="B114" s="238" t="s">
        <v>157</v>
      </c>
      <c r="C114" s="239"/>
      <c r="D114" s="239"/>
      <c r="E114" s="239"/>
      <c r="F114" s="239"/>
      <c r="G114" s="239"/>
      <c r="H114" s="239"/>
      <c r="I114" s="239"/>
      <c r="J114" s="239"/>
    </row>
    <row r="115" ht="12.75">
      <c r="A115" s="185"/>
    </row>
    <row r="116" spans="1:3" ht="12.75">
      <c r="A116" s="185" t="s">
        <v>92</v>
      </c>
      <c r="B116" s="186" t="s">
        <v>30</v>
      </c>
      <c r="C116" s="186"/>
    </row>
    <row r="117" ht="12.75">
      <c r="C117" s="186"/>
    </row>
    <row r="118" spans="2:10" ht="80.25" customHeight="1">
      <c r="B118" s="334" t="s">
        <v>318</v>
      </c>
      <c r="C118" s="335"/>
      <c r="D118" s="335"/>
      <c r="E118" s="335"/>
      <c r="F118" s="335"/>
      <c r="G118" s="335"/>
      <c r="H118" s="335"/>
      <c r="I118" s="335"/>
      <c r="J118" s="335"/>
    </row>
    <row r="119" ht="13.5" customHeight="1">
      <c r="C119" s="186"/>
    </row>
    <row r="120" ht="12.75">
      <c r="C120" s="186"/>
    </row>
    <row r="121" spans="1:3" ht="12.75">
      <c r="A121" s="185" t="s">
        <v>93</v>
      </c>
      <c r="B121" s="186" t="s">
        <v>286</v>
      </c>
      <c r="C121" s="186"/>
    </row>
    <row r="122" ht="12.75">
      <c r="C122" s="186"/>
    </row>
    <row r="123" spans="2:10" ht="18" customHeight="1">
      <c r="B123" s="252"/>
      <c r="C123" s="266"/>
      <c r="D123" s="267"/>
      <c r="E123" s="268"/>
      <c r="F123" s="276" t="s">
        <v>287</v>
      </c>
      <c r="G123" s="321" t="s">
        <v>288</v>
      </c>
      <c r="H123" s="322"/>
      <c r="I123" s="276" t="s">
        <v>212</v>
      </c>
      <c r="J123" s="276" t="s">
        <v>212</v>
      </c>
    </row>
    <row r="124" spans="2:10" ht="12.75">
      <c r="B124" s="252"/>
      <c r="C124" s="274" t="s">
        <v>215</v>
      </c>
      <c r="D124" s="275"/>
      <c r="E124" s="254"/>
      <c r="F124" s="258"/>
      <c r="G124" s="293"/>
      <c r="H124" s="254"/>
      <c r="I124" s="258"/>
      <c r="J124" s="258"/>
    </row>
    <row r="125" spans="2:10" ht="12.75">
      <c r="B125" s="253"/>
      <c r="C125" s="255"/>
      <c r="D125" s="269"/>
      <c r="E125" s="254"/>
      <c r="F125" s="258" t="s">
        <v>213</v>
      </c>
      <c r="G125" s="323" t="s">
        <v>213</v>
      </c>
      <c r="H125" s="324"/>
      <c r="I125" s="258" t="s">
        <v>213</v>
      </c>
      <c r="J125" s="258" t="s">
        <v>214</v>
      </c>
    </row>
    <row r="126" spans="2:10" ht="12.75">
      <c r="B126" s="253"/>
      <c r="C126" s="255"/>
      <c r="D126" s="269"/>
      <c r="E126" s="254"/>
      <c r="F126" s="265"/>
      <c r="G126" s="294"/>
      <c r="H126" s="254"/>
      <c r="I126" s="259"/>
      <c r="J126" s="259"/>
    </row>
    <row r="127" spans="2:10" ht="12.75">
      <c r="B127" s="253"/>
      <c r="C127" s="273" t="s">
        <v>19</v>
      </c>
      <c r="D127" s="269"/>
      <c r="E127" s="254"/>
      <c r="F127" s="261">
        <f>+'P&amp;L'!B19</f>
        <v>88227</v>
      </c>
      <c r="G127" s="292">
        <v>88804</v>
      </c>
      <c r="H127" s="256">
        <v>93396</v>
      </c>
      <c r="I127" s="260">
        <f>+F127-G127</f>
        <v>-577</v>
      </c>
      <c r="J127" s="263">
        <f>+I127/G127</f>
        <v>-0.00649745506959146</v>
      </c>
    </row>
    <row r="128" spans="2:10" ht="12.75">
      <c r="B128" s="253"/>
      <c r="C128" s="273"/>
      <c r="D128" s="269"/>
      <c r="E128" s="254"/>
      <c r="F128" s="259"/>
      <c r="G128" s="269"/>
      <c r="H128" s="254"/>
      <c r="I128" s="259"/>
      <c r="J128" s="259"/>
    </row>
    <row r="129" spans="2:10" ht="12.75">
      <c r="B129" s="253"/>
      <c r="C129" s="273" t="s">
        <v>48</v>
      </c>
      <c r="D129" s="269"/>
      <c r="E129" s="254"/>
      <c r="F129" s="261">
        <f>+'P&amp;L'!B30</f>
        <v>9062</v>
      </c>
      <c r="G129" s="292">
        <v>11116</v>
      </c>
      <c r="H129" s="256">
        <v>6963</v>
      </c>
      <c r="I129" s="261">
        <f>+F129-G129</f>
        <v>-2054</v>
      </c>
      <c r="J129" s="263">
        <f>+I129/G129</f>
        <v>-0.1847786973731558</v>
      </c>
    </row>
    <row r="130" spans="2:10" ht="12.75">
      <c r="B130" s="253"/>
      <c r="C130" s="273"/>
      <c r="D130" s="269"/>
      <c r="E130" s="254"/>
      <c r="F130" s="261"/>
      <c r="G130" s="292"/>
      <c r="H130" s="256"/>
      <c r="I130" s="261"/>
      <c r="J130" s="259"/>
    </row>
    <row r="131" spans="2:12" ht="12.75">
      <c r="B131" s="253"/>
      <c r="C131" s="273" t="s">
        <v>76</v>
      </c>
      <c r="D131" s="269"/>
      <c r="E131" s="254"/>
      <c r="F131" s="261">
        <f>+'P&amp;L'!B34</f>
        <v>6070</v>
      </c>
      <c r="G131" s="292">
        <v>8058</v>
      </c>
      <c r="H131" s="256">
        <v>5141</v>
      </c>
      <c r="I131" s="261">
        <f>+F131-G131</f>
        <v>-1988</v>
      </c>
      <c r="J131" s="263">
        <f>+I131/G131</f>
        <v>-0.24671134276495407</v>
      </c>
      <c r="K131" s="12"/>
      <c r="L131" s="12"/>
    </row>
    <row r="132" spans="1:12" ht="12.75" customHeight="1">
      <c r="A132" s="185"/>
      <c r="C132" s="270"/>
      <c r="D132" s="271"/>
      <c r="E132" s="272"/>
      <c r="F132" s="262"/>
      <c r="G132" s="295"/>
      <c r="H132" s="257"/>
      <c r="I132" s="262"/>
      <c r="J132" s="264"/>
      <c r="K132" s="12"/>
      <c r="L132" s="12"/>
    </row>
    <row r="133" spans="3:12" ht="13.5" customHeight="1">
      <c r="C133" s="186"/>
      <c r="K133" s="12"/>
      <c r="L133" s="12"/>
    </row>
    <row r="134" spans="2:10" s="12" customFormat="1" ht="26.25" customHeight="1">
      <c r="B134" s="332" t="s">
        <v>299</v>
      </c>
      <c r="C134" s="333"/>
      <c r="D134" s="333"/>
      <c r="E134" s="333"/>
      <c r="F134" s="333"/>
      <c r="G134" s="333"/>
      <c r="H134" s="333"/>
      <c r="I134" s="333"/>
      <c r="J134" s="333"/>
    </row>
    <row r="135" spans="3:12" ht="12.75">
      <c r="C135" s="186"/>
      <c r="K135" s="12"/>
      <c r="L135" s="12"/>
    </row>
    <row r="136" spans="3:12" ht="12.75">
      <c r="C136" s="186"/>
      <c r="K136" s="12"/>
      <c r="L136" s="12"/>
    </row>
    <row r="137" spans="1:12" ht="12.75">
      <c r="A137" s="188" t="s">
        <v>94</v>
      </c>
      <c r="B137" s="186" t="s">
        <v>107</v>
      </c>
      <c r="C137" s="186"/>
      <c r="K137" s="12"/>
      <c r="L137" s="12"/>
    </row>
    <row r="138" spans="3:12" ht="12.75">
      <c r="C138" s="186"/>
      <c r="K138" s="12"/>
      <c r="L138" s="12"/>
    </row>
    <row r="139" spans="2:12" ht="4.5" customHeight="1">
      <c r="B139" s="325" t="s">
        <v>239</v>
      </c>
      <c r="C139" s="331"/>
      <c r="D139" s="331"/>
      <c r="E139" s="331"/>
      <c r="F139" s="331"/>
      <c r="G139" s="331"/>
      <c r="H139" s="331"/>
      <c r="I139" s="331"/>
      <c r="J139" s="331"/>
      <c r="K139" s="12"/>
      <c r="L139" s="12"/>
    </row>
    <row r="140" spans="2:12" ht="46.5" customHeight="1">
      <c r="B140" s="331"/>
      <c r="C140" s="331"/>
      <c r="D140" s="331"/>
      <c r="E140" s="331"/>
      <c r="F140" s="331"/>
      <c r="G140" s="331"/>
      <c r="H140" s="331"/>
      <c r="I140" s="331"/>
      <c r="J140" s="331"/>
      <c r="K140" s="12"/>
      <c r="L140" s="12"/>
    </row>
    <row r="141" spans="2:10" ht="12.75">
      <c r="B141" s="104"/>
      <c r="C141" s="104"/>
      <c r="D141" s="104"/>
      <c r="E141" s="104"/>
      <c r="F141" s="104"/>
      <c r="G141" s="104"/>
      <c r="H141" s="104"/>
      <c r="I141" s="104"/>
      <c r="J141" s="104"/>
    </row>
    <row r="142" spans="2:10" ht="9" customHeight="1">
      <c r="B142" s="339" t="s">
        <v>305</v>
      </c>
      <c r="C142" s="331"/>
      <c r="D142" s="331"/>
      <c r="E142" s="331"/>
      <c r="F142" s="331"/>
      <c r="G142" s="331"/>
      <c r="H142" s="331"/>
      <c r="I142" s="331"/>
      <c r="J142" s="331"/>
    </row>
    <row r="143" spans="2:10" ht="6" customHeight="1">
      <c r="B143" s="331"/>
      <c r="C143" s="331"/>
      <c r="D143" s="331"/>
      <c r="E143" s="331"/>
      <c r="F143" s="331"/>
      <c r="G143" s="331"/>
      <c r="H143" s="331"/>
      <c r="I143" s="331"/>
      <c r="J143" s="331"/>
    </row>
    <row r="144" spans="2:10" ht="12.75">
      <c r="B144" s="104"/>
      <c r="C144" s="104"/>
      <c r="D144" s="104"/>
      <c r="E144" s="104"/>
      <c r="F144" s="104"/>
      <c r="G144" s="104"/>
      <c r="H144" s="104"/>
      <c r="I144" s="104"/>
      <c r="J144" s="104"/>
    </row>
    <row r="145" ht="12.75">
      <c r="C145" s="186"/>
    </row>
    <row r="146" spans="1:10" ht="12.75">
      <c r="A146" s="185" t="s">
        <v>95</v>
      </c>
      <c r="B146" s="199" t="s">
        <v>108</v>
      </c>
      <c r="C146" s="46"/>
      <c r="D146" s="46"/>
      <c r="E146" s="12"/>
      <c r="F146" s="12"/>
      <c r="G146" s="12"/>
      <c r="H146" s="12"/>
      <c r="I146" s="12"/>
      <c r="J146" s="12"/>
    </row>
    <row r="147" spans="1:10" ht="12.75">
      <c r="A147" s="185"/>
      <c r="B147" s="185"/>
      <c r="C147" s="46"/>
      <c r="D147" s="46"/>
      <c r="E147" s="12"/>
      <c r="F147" s="12"/>
      <c r="G147" s="12"/>
      <c r="H147" s="12"/>
      <c r="I147" s="12"/>
      <c r="J147" s="12"/>
    </row>
    <row r="148" spans="1:10" ht="12.75">
      <c r="A148" s="185"/>
      <c r="B148" s="325" t="s">
        <v>224</v>
      </c>
      <c r="C148" s="331"/>
      <c r="D148" s="331"/>
      <c r="E148" s="331"/>
      <c r="F148" s="331"/>
      <c r="G148" s="331"/>
      <c r="H148" s="331"/>
      <c r="I148" s="331"/>
      <c r="J148" s="331"/>
    </row>
    <row r="149" spans="1:10" ht="12.75">
      <c r="A149" s="185"/>
      <c r="B149" s="104"/>
      <c r="C149" s="104"/>
      <c r="D149" s="104"/>
      <c r="E149" s="104"/>
      <c r="F149" s="104"/>
      <c r="G149" s="104"/>
      <c r="H149" s="104"/>
      <c r="I149" s="104"/>
      <c r="J149" s="104"/>
    </row>
    <row r="150" spans="1:10" ht="12.75">
      <c r="A150" s="185"/>
      <c r="B150" s="185"/>
      <c r="C150" s="46"/>
      <c r="D150" s="46"/>
      <c r="E150" s="12"/>
      <c r="F150" s="12"/>
      <c r="G150" s="12"/>
      <c r="H150" s="12"/>
      <c r="I150" s="12"/>
      <c r="J150" s="12"/>
    </row>
    <row r="151" spans="1:3" ht="12.75">
      <c r="A151" s="185" t="s">
        <v>96</v>
      </c>
      <c r="B151" s="186" t="s">
        <v>31</v>
      </c>
      <c r="C151" s="186"/>
    </row>
    <row r="152" spans="1:10" ht="13.5" thickBot="1">
      <c r="A152" s="185"/>
      <c r="B152" s="186"/>
      <c r="C152" s="186"/>
      <c r="F152" s="317" t="s">
        <v>32</v>
      </c>
      <c r="G152" s="317"/>
      <c r="H152" s="209"/>
      <c r="I152" s="317" t="s">
        <v>129</v>
      </c>
      <c r="J152" s="317"/>
    </row>
    <row r="153" spans="1:10" ht="3.75" customHeight="1">
      <c r="A153" s="185"/>
      <c r="B153" s="186"/>
      <c r="C153" s="186"/>
      <c r="F153" s="142"/>
      <c r="G153" s="142"/>
      <c r="H153" s="211"/>
      <c r="I153" s="142"/>
      <c r="J153" s="142"/>
    </row>
    <row r="154" spans="1:10" ht="12.75">
      <c r="A154" s="185"/>
      <c r="B154" s="186"/>
      <c r="C154" s="186"/>
      <c r="F154" s="224" t="s">
        <v>34</v>
      </c>
      <c r="G154" s="223" t="s">
        <v>34</v>
      </c>
      <c r="H154" s="225"/>
      <c r="I154" s="224" t="s">
        <v>204</v>
      </c>
      <c r="J154" s="223" t="s">
        <v>204</v>
      </c>
    </row>
    <row r="155" spans="1:10" ht="12.75">
      <c r="A155" s="185"/>
      <c r="B155" s="186"/>
      <c r="C155" s="186"/>
      <c r="F155" s="224" t="s">
        <v>203</v>
      </c>
      <c r="G155" s="223" t="s">
        <v>203</v>
      </c>
      <c r="H155" s="225"/>
      <c r="I155" s="224" t="s">
        <v>203</v>
      </c>
      <c r="J155" s="223" t="s">
        <v>203</v>
      </c>
    </row>
    <row r="156" spans="2:10" ht="12.75">
      <c r="B156" s="186"/>
      <c r="C156" s="186"/>
      <c r="F156" s="224" t="s">
        <v>289</v>
      </c>
      <c r="G156" s="223" t="s">
        <v>290</v>
      </c>
      <c r="H156" s="225"/>
      <c r="I156" s="224" t="s">
        <v>289</v>
      </c>
      <c r="J156" s="223" t="s">
        <v>290</v>
      </c>
    </row>
    <row r="157" spans="2:10" ht="14.25">
      <c r="B157" s="186"/>
      <c r="C157" s="186"/>
      <c r="F157" s="192"/>
      <c r="G157" s="142"/>
      <c r="H157" s="211"/>
      <c r="I157" s="192"/>
      <c r="J157" s="221" t="s">
        <v>297</v>
      </c>
    </row>
    <row r="158" spans="1:10" ht="12.75">
      <c r="A158" s="185"/>
      <c r="B158" s="186"/>
      <c r="C158" s="186"/>
      <c r="F158" s="223" t="s">
        <v>35</v>
      </c>
      <c r="G158" s="223" t="s">
        <v>35</v>
      </c>
      <c r="H158" s="225"/>
      <c r="I158" s="223" t="s">
        <v>35</v>
      </c>
      <c r="J158" s="223" t="s">
        <v>35</v>
      </c>
    </row>
    <row r="159" spans="1:10" ht="12.75">
      <c r="A159" s="185"/>
      <c r="B159" s="186"/>
      <c r="C159" s="4" t="s">
        <v>132</v>
      </c>
      <c r="F159" s="200">
        <v>3039</v>
      </c>
      <c r="G159" s="200">
        <v>1625</v>
      </c>
      <c r="H159" s="227"/>
      <c r="I159" s="200">
        <v>9660</v>
      </c>
      <c r="J159" s="200">
        <v>5616</v>
      </c>
    </row>
    <row r="160" spans="1:10" ht="12.75">
      <c r="A160" s="185"/>
      <c r="B160" s="186"/>
      <c r="C160" s="4" t="s">
        <v>252</v>
      </c>
      <c r="F160" s="200">
        <v>-47</v>
      </c>
      <c r="G160" s="200">
        <v>14</v>
      </c>
      <c r="H160" s="227"/>
      <c r="I160" s="200">
        <v>-55</v>
      </c>
      <c r="J160" s="200">
        <v>303</v>
      </c>
    </row>
    <row r="161" spans="1:10" ht="12.75">
      <c r="A161" s="185"/>
      <c r="B161" s="186"/>
      <c r="F161" s="201"/>
      <c r="G161" s="201"/>
      <c r="H161" s="213"/>
      <c r="I161" s="201"/>
      <c r="J161" s="201"/>
    </row>
    <row r="162" spans="1:10" ht="13.5" thickBot="1">
      <c r="A162" s="185"/>
      <c r="B162" s="186"/>
      <c r="C162" s="186"/>
      <c r="F162" s="202">
        <f>SUM(F159:F161)</f>
        <v>2992</v>
      </c>
      <c r="G162" s="202">
        <f>SUM(G159:G161)</f>
        <v>1639</v>
      </c>
      <c r="H162" s="213"/>
      <c r="I162" s="202">
        <f>SUM(I159:I161)</f>
        <v>9605</v>
      </c>
      <c r="J162" s="202">
        <f>SUM(J159:J161)</f>
        <v>5919</v>
      </c>
    </row>
    <row r="163" spans="1:8" ht="12.75">
      <c r="A163" s="185"/>
      <c r="C163" s="186"/>
      <c r="H163" s="141"/>
    </row>
    <row r="164" spans="1:10" ht="12.75" customHeight="1">
      <c r="A164" s="185"/>
      <c r="B164" s="325" t="s">
        <v>301</v>
      </c>
      <c r="C164" s="331"/>
      <c r="D164" s="331"/>
      <c r="E164" s="331"/>
      <c r="F164" s="331"/>
      <c r="G164" s="331"/>
      <c r="H164" s="331"/>
      <c r="I164" s="331"/>
      <c r="J164" s="331"/>
    </row>
    <row r="165" spans="1:10" ht="25.5" customHeight="1">
      <c r="A165" s="185"/>
      <c r="B165" s="331"/>
      <c r="C165" s="331"/>
      <c r="D165" s="331"/>
      <c r="E165" s="331"/>
      <c r="F165" s="331"/>
      <c r="G165" s="331"/>
      <c r="H165" s="331"/>
      <c r="I165" s="331"/>
      <c r="J165" s="331"/>
    </row>
    <row r="166" spans="1:8" ht="12.75">
      <c r="A166" s="185"/>
      <c r="C166" s="186"/>
      <c r="H166" s="141"/>
    </row>
    <row r="167" spans="1:8" ht="12.75">
      <c r="A167" s="185"/>
      <c r="C167" s="186"/>
      <c r="H167" s="141"/>
    </row>
    <row r="168" spans="1:3" ht="12.75">
      <c r="A168" s="185" t="s">
        <v>97</v>
      </c>
      <c r="B168" s="186" t="s">
        <v>225</v>
      </c>
      <c r="C168" s="186"/>
    </row>
    <row r="169" spans="2:3" ht="12.75">
      <c r="B169" s="186"/>
      <c r="C169" s="186"/>
    </row>
    <row r="170" spans="2:3" ht="12.75">
      <c r="B170" s="4" t="s">
        <v>226</v>
      </c>
      <c r="C170" s="186"/>
    </row>
    <row r="171" spans="2:3" ht="12.75">
      <c r="B171" s="186"/>
      <c r="C171" s="186"/>
    </row>
    <row r="173" spans="1:3" ht="12.75">
      <c r="A173" s="185" t="s">
        <v>98</v>
      </c>
      <c r="B173" s="186" t="s">
        <v>36</v>
      </c>
      <c r="C173" s="186"/>
    </row>
    <row r="174" spans="1:3" ht="12.75">
      <c r="A174" s="185"/>
      <c r="B174" s="186"/>
      <c r="C174" s="186"/>
    </row>
    <row r="175" spans="2:10" ht="12.75" customHeight="1">
      <c r="B175" s="203" t="s">
        <v>37</v>
      </c>
      <c r="C175" s="329" t="s">
        <v>236</v>
      </c>
      <c r="D175" s="330"/>
      <c r="E175" s="330"/>
      <c r="F175" s="330"/>
      <c r="G175" s="330"/>
      <c r="H175" s="330"/>
      <c r="I175" s="330"/>
      <c r="J175" s="330"/>
    </row>
    <row r="176" spans="3:10" ht="12.75">
      <c r="C176" s="186"/>
      <c r="D176" s="104"/>
      <c r="E176" s="104"/>
      <c r="F176" s="104"/>
      <c r="G176" s="104"/>
      <c r="H176" s="104"/>
      <c r="I176" s="104"/>
      <c r="J176" s="104"/>
    </row>
    <row r="177" spans="2:3" ht="12.75">
      <c r="B177" s="203" t="s">
        <v>38</v>
      </c>
      <c r="C177" s="204" t="s">
        <v>237</v>
      </c>
    </row>
    <row r="178" spans="2:3" ht="12.75">
      <c r="B178" s="186"/>
      <c r="C178" s="186"/>
    </row>
    <row r="179" spans="1:3" ht="12.75">
      <c r="A179" s="185"/>
      <c r="B179" s="186"/>
      <c r="C179" s="186"/>
    </row>
    <row r="180" spans="1:3" s="205" customFormat="1" ht="12.75">
      <c r="A180" s="185" t="s">
        <v>99</v>
      </c>
      <c r="B180" s="190" t="s">
        <v>39</v>
      </c>
      <c r="C180" s="190"/>
    </row>
    <row r="181" spans="1:3" s="205" customFormat="1" ht="12.75">
      <c r="A181" s="185"/>
      <c r="B181" s="190"/>
      <c r="C181" s="190"/>
    </row>
    <row r="182" spans="2:3" s="205" customFormat="1" ht="12.75">
      <c r="B182" s="286" t="s">
        <v>257</v>
      </c>
      <c r="C182" s="190"/>
    </row>
    <row r="183" spans="2:3" s="205" customFormat="1" ht="12.75">
      <c r="B183" s="286"/>
      <c r="C183" s="190"/>
    </row>
    <row r="184" spans="2:10" s="205" customFormat="1" ht="12.75">
      <c r="B184" s="338" t="s">
        <v>291</v>
      </c>
      <c r="C184" s="330"/>
      <c r="D184" s="330"/>
      <c r="E184" s="330"/>
      <c r="F184" s="330"/>
      <c r="G184" s="330"/>
      <c r="H184" s="330"/>
      <c r="I184" s="330"/>
      <c r="J184" s="330"/>
    </row>
    <row r="185" spans="2:10" s="205" customFormat="1" ht="12.75">
      <c r="B185" s="330"/>
      <c r="C185" s="330"/>
      <c r="D185" s="330"/>
      <c r="E185" s="330"/>
      <c r="F185" s="330"/>
      <c r="G185" s="330"/>
      <c r="H185" s="330"/>
      <c r="I185" s="330"/>
      <c r="J185" s="330"/>
    </row>
    <row r="186" spans="2:10" s="205" customFormat="1" ht="12.75">
      <c r="B186" s="104"/>
      <c r="C186" s="104"/>
      <c r="D186" s="104"/>
      <c r="E186" s="104"/>
      <c r="F186" s="104"/>
      <c r="G186" s="104"/>
      <c r="H186" s="104"/>
      <c r="I186" s="104"/>
      <c r="J186" s="104"/>
    </row>
    <row r="187" spans="3:10" s="205" customFormat="1" ht="12.75">
      <c r="C187" s="190"/>
      <c r="G187" s="240" t="s">
        <v>154</v>
      </c>
      <c r="H187" s="240"/>
      <c r="I187" s="240" t="s">
        <v>155</v>
      </c>
      <c r="J187" s="240" t="s">
        <v>156</v>
      </c>
    </row>
    <row r="188" spans="3:10" s="205" customFormat="1" ht="12.75">
      <c r="C188" s="190"/>
      <c r="F188" s="206"/>
      <c r="G188" s="240" t="s">
        <v>35</v>
      </c>
      <c r="H188" s="240"/>
      <c r="I188" s="240" t="s">
        <v>35</v>
      </c>
      <c r="J188" s="240" t="s">
        <v>35</v>
      </c>
    </row>
    <row r="189" spans="3:10" s="205" customFormat="1" ht="12.75">
      <c r="C189" s="190"/>
      <c r="D189" s="205" t="s">
        <v>141</v>
      </c>
      <c r="G189" s="217">
        <v>2000</v>
      </c>
      <c r="H189" s="217"/>
      <c r="I189" s="217">
        <v>1516</v>
      </c>
      <c r="J189" s="217">
        <f>+G189-I189</f>
        <v>484</v>
      </c>
    </row>
    <row r="190" spans="3:10" s="205" customFormat="1" ht="12.75">
      <c r="C190" s="190"/>
      <c r="D190" s="205" t="s">
        <v>142</v>
      </c>
      <c r="G190" s="217">
        <v>10647</v>
      </c>
      <c r="H190" s="217"/>
      <c r="I190" s="217">
        <v>10647</v>
      </c>
      <c r="J190" s="217">
        <f>+G190-I190</f>
        <v>0</v>
      </c>
    </row>
    <row r="191" spans="3:10" s="205" customFormat="1" ht="12.75">
      <c r="C191" s="190"/>
      <c r="D191" s="205" t="s">
        <v>143</v>
      </c>
      <c r="G191" s="217">
        <v>12681</v>
      </c>
      <c r="H191" s="217"/>
      <c r="I191" s="217">
        <v>12681</v>
      </c>
      <c r="J191" s="217">
        <f>+G191-I191</f>
        <v>0</v>
      </c>
    </row>
    <row r="192" spans="3:10" s="205" customFormat="1" ht="12.75">
      <c r="C192" s="190"/>
      <c r="D192" s="205" t="s">
        <v>144</v>
      </c>
      <c r="G192" s="217">
        <v>3000</v>
      </c>
      <c r="H192" s="217"/>
      <c r="I192" s="217">
        <v>3000</v>
      </c>
      <c r="J192" s="217">
        <f>+G192-I192</f>
        <v>0</v>
      </c>
    </row>
    <row r="193" spans="3:10" s="205" customFormat="1" ht="12.75">
      <c r="C193" s="190"/>
      <c r="D193" s="205" t="s">
        <v>126</v>
      </c>
      <c r="G193" s="217">
        <v>3000</v>
      </c>
      <c r="H193" s="217"/>
      <c r="I193" s="217">
        <v>3000</v>
      </c>
      <c r="J193" s="217">
        <f>+G193-I193</f>
        <v>0</v>
      </c>
    </row>
    <row r="194" spans="3:10" s="205" customFormat="1" ht="13.5" thickBot="1">
      <c r="C194" s="190"/>
      <c r="G194" s="250">
        <f>SUM(G189:G193)</f>
        <v>31328</v>
      </c>
      <c r="H194" s="250"/>
      <c r="I194" s="250">
        <f>SUM(I189:I193)</f>
        <v>30844</v>
      </c>
      <c r="J194" s="250">
        <f>SUM(J189:J193)</f>
        <v>484</v>
      </c>
    </row>
    <row r="195" spans="3:10" s="205" customFormat="1" ht="13.5" thickTop="1">
      <c r="C195" s="190"/>
      <c r="G195" s="307"/>
      <c r="H195" s="307"/>
      <c r="I195" s="307"/>
      <c r="J195" s="307"/>
    </row>
    <row r="196" spans="2:10" s="205" customFormat="1" ht="12.75">
      <c r="B196" s="286" t="s">
        <v>11</v>
      </c>
      <c r="C196" s="190"/>
      <c r="G196" s="307"/>
      <c r="H196" s="307"/>
      <c r="I196" s="307"/>
      <c r="J196" s="307"/>
    </row>
    <row r="197" spans="3:10" s="205" customFormat="1" ht="12.75">
      <c r="C197" s="190"/>
      <c r="G197" s="307"/>
      <c r="H197" s="307"/>
      <c r="I197" s="307"/>
      <c r="J197" s="307"/>
    </row>
    <row r="198" spans="2:10" s="205" customFormat="1" ht="12.75">
      <c r="B198" s="338" t="s">
        <v>261</v>
      </c>
      <c r="C198" s="330"/>
      <c r="D198" s="330"/>
      <c r="E198" s="330"/>
      <c r="F198" s="330"/>
      <c r="G198" s="330"/>
      <c r="H198" s="330"/>
      <c r="I198" s="330"/>
      <c r="J198" s="330"/>
    </row>
    <row r="199" spans="2:10" s="205" customFormat="1" ht="25.5" customHeight="1">
      <c r="B199" s="330"/>
      <c r="C199" s="330"/>
      <c r="D199" s="330"/>
      <c r="E199" s="330"/>
      <c r="F199" s="330"/>
      <c r="G199" s="330"/>
      <c r="H199" s="330"/>
      <c r="I199" s="330"/>
      <c r="J199" s="330"/>
    </row>
    <row r="200" spans="2:10" s="205" customFormat="1" ht="12.75">
      <c r="B200" s="104"/>
      <c r="C200" s="104"/>
      <c r="D200" s="104"/>
      <c r="E200" s="104"/>
      <c r="F200" s="104"/>
      <c r="G200" s="104"/>
      <c r="H200" s="104"/>
      <c r="I200" s="104"/>
      <c r="J200" s="104"/>
    </row>
    <row r="201" spans="2:10" s="205" customFormat="1" ht="12.75">
      <c r="B201" s="205" t="s">
        <v>275</v>
      </c>
      <c r="C201" s="104"/>
      <c r="D201" s="104"/>
      <c r="E201" s="104"/>
      <c r="F201" s="104"/>
      <c r="G201" s="104"/>
      <c r="H201" s="104"/>
      <c r="I201" s="104"/>
      <c r="J201" s="104"/>
    </row>
    <row r="202" spans="2:10" s="205" customFormat="1" ht="12.75">
      <c r="B202" s="104"/>
      <c r="C202" s="104"/>
      <c r="D202" s="104"/>
      <c r="E202" s="104"/>
      <c r="F202" s="104"/>
      <c r="G202" s="104"/>
      <c r="H202" s="104"/>
      <c r="I202" s="104"/>
      <c r="J202" s="104"/>
    </row>
    <row r="203" spans="2:3" s="205" customFormat="1" ht="12.75">
      <c r="B203" s="286" t="s">
        <v>307</v>
      </c>
      <c r="C203" s="190"/>
    </row>
    <row r="204" spans="2:3" s="205" customFormat="1" ht="12.75">
      <c r="B204" s="286"/>
      <c r="C204" s="190"/>
    </row>
    <row r="205" spans="2:10" s="205" customFormat="1" ht="12.75">
      <c r="B205" s="338" t="s">
        <v>317</v>
      </c>
      <c r="C205" s="330"/>
      <c r="D205" s="330"/>
      <c r="E205" s="330"/>
      <c r="F205" s="330"/>
      <c r="G205" s="330"/>
      <c r="H205" s="330"/>
      <c r="I205" s="330"/>
      <c r="J205" s="330"/>
    </row>
    <row r="206" spans="2:10" s="205" customFormat="1" ht="65.25" customHeight="1">
      <c r="B206" s="330"/>
      <c r="C206" s="330"/>
      <c r="D206" s="330"/>
      <c r="E206" s="330"/>
      <c r="F206" s="330"/>
      <c r="G206" s="330"/>
      <c r="H206" s="330"/>
      <c r="I206" s="330"/>
      <c r="J206" s="330"/>
    </row>
    <row r="207" s="205" customFormat="1" ht="12.75">
      <c r="C207" s="190"/>
    </row>
    <row r="208" spans="2:10" s="205" customFormat="1" ht="12.75">
      <c r="B208" s="338" t="s">
        <v>274</v>
      </c>
      <c r="C208" s="330"/>
      <c r="D208" s="330"/>
      <c r="E208" s="330"/>
      <c r="F208" s="330"/>
      <c r="G208" s="330"/>
      <c r="H208" s="330"/>
      <c r="I208" s="330"/>
      <c r="J208" s="330"/>
    </row>
    <row r="209" spans="2:10" s="205" customFormat="1" ht="30.75" customHeight="1">
      <c r="B209" s="330"/>
      <c r="C209" s="330"/>
      <c r="D209" s="330"/>
      <c r="E209" s="330"/>
      <c r="F209" s="330"/>
      <c r="G209" s="330"/>
      <c r="H209" s="330"/>
      <c r="I209" s="330"/>
      <c r="J209" s="330"/>
    </row>
    <row r="210" spans="2:10" s="205" customFormat="1" ht="13.5" customHeight="1">
      <c r="B210" s="104"/>
      <c r="C210" s="104"/>
      <c r="D210" s="104"/>
      <c r="E210" s="104"/>
      <c r="F210" s="104"/>
      <c r="G210" s="104"/>
      <c r="H210" s="104"/>
      <c r="I210" s="104"/>
      <c r="J210" s="104"/>
    </row>
    <row r="211" spans="2:10" s="205" customFormat="1" ht="13.5" customHeight="1">
      <c r="B211" s="205" t="s">
        <v>292</v>
      </c>
      <c r="C211" s="104"/>
      <c r="D211" s="104"/>
      <c r="E211" s="104"/>
      <c r="F211" s="104"/>
      <c r="G211" s="104"/>
      <c r="H211" s="104"/>
      <c r="I211" s="104"/>
      <c r="J211" s="104"/>
    </row>
    <row r="212" s="205" customFormat="1" ht="12.75">
      <c r="C212" s="190"/>
    </row>
    <row r="213" spans="2:10" s="205" customFormat="1" ht="12.75">
      <c r="B213" s="340" t="s">
        <v>258</v>
      </c>
      <c r="C213" s="341"/>
      <c r="D213" s="341"/>
      <c r="E213" s="341"/>
      <c r="F213" s="341"/>
      <c r="G213" s="341"/>
      <c r="H213" s="341"/>
      <c r="I213" s="341"/>
      <c r="J213" s="341"/>
    </row>
    <row r="214" spans="2:10" s="205" customFormat="1" ht="12.75">
      <c r="B214" s="342"/>
      <c r="C214" s="342"/>
      <c r="D214" s="342"/>
      <c r="E214" s="342"/>
      <c r="F214" s="342"/>
      <c r="G214" s="342"/>
      <c r="H214" s="342"/>
      <c r="I214" s="342"/>
      <c r="J214" s="342"/>
    </row>
    <row r="215" spans="2:10" s="205" customFormat="1" ht="12.75">
      <c r="B215" s="305"/>
      <c r="C215" s="305"/>
      <c r="D215" s="305"/>
      <c r="E215" s="305"/>
      <c r="F215" s="305"/>
      <c r="G215" s="305"/>
      <c r="H215" s="305"/>
      <c r="I215" s="305"/>
      <c r="J215" s="305"/>
    </row>
    <row r="216" spans="2:10" s="205" customFormat="1" ht="12.75">
      <c r="B216" s="338" t="s">
        <v>12</v>
      </c>
      <c r="C216" s="330"/>
      <c r="D216" s="330"/>
      <c r="E216" s="330"/>
      <c r="F216" s="330"/>
      <c r="G216" s="330"/>
      <c r="H216" s="330"/>
      <c r="I216" s="330"/>
      <c r="J216" s="330"/>
    </row>
    <row r="217" spans="2:10" s="205" customFormat="1" ht="40.5" customHeight="1">
      <c r="B217" s="330"/>
      <c r="C217" s="330"/>
      <c r="D217" s="330"/>
      <c r="E217" s="330"/>
      <c r="F217" s="330"/>
      <c r="G217" s="330"/>
      <c r="H217" s="330"/>
      <c r="I217" s="330"/>
      <c r="J217" s="330"/>
    </row>
    <row r="218" s="205" customFormat="1" ht="12.75">
      <c r="C218" s="190"/>
    </row>
    <row r="219" spans="2:3" s="205" customFormat="1" ht="12.75" customHeight="1">
      <c r="B219" s="205" t="s">
        <v>265</v>
      </c>
      <c r="C219" s="190"/>
    </row>
    <row r="220" s="205" customFormat="1" ht="12.75">
      <c r="C220" s="190"/>
    </row>
    <row r="221" spans="2:10" s="205" customFormat="1" ht="12.75">
      <c r="B221" s="309" t="s">
        <v>269</v>
      </c>
      <c r="C221" s="222" t="s">
        <v>266</v>
      </c>
      <c r="D221" s="222"/>
      <c r="E221" s="222"/>
      <c r="F221" s="222"/>
      <c r="G221" s="222"/>
      <c r="H221" s="222"/>
      <c r="I221" s="222"/>
      <c r="J221" s="222"/>
    </row>
    <row r="222" spans="2:10" s="205" customFormat="1" ht="12.75">
      <c r="B222" s="222" t="s">
        <v>270</v>
      </c>
      <c r="C222" s="222" t="s">
        <v>267</v>
      </c>
      <c r="D222" s="222"/>
      <c r="E222" s="222"/>
      <c r="F222" s="222"/>
      <c r="G222" s="222"/>
      <c r="H222" s="222"/>
      <c r="I222" s="222"/>
      <c r="J222" s="222"/>
    </row>
    <row r="223" s="205" customFormat="1" ht="12.75">
      <c r="C223" s="205" t="s">
        <v>310</v>
      </c>
    </row>
    <row r="224" spans="2:3" s="205" customFormat="1" ht="12.75">
      <c r="B224" s="310" t="s">
        <v>271</v>
      </c>
      <c r="C224" s="205" t="s">
        <v>281</v>
      </c>
    </row>
    <row r="225" spans="2:3" s="205" customFormat="1" ht="12.75">
      <c r="B225" s="205" t="s">
        <v>272</v>
      </c>
      <c r="C225" s="205" t="s">
        <v>268</v>
      </c>
    </row>
    <row r="226" s="205" customFormat="1" ht="12.75">
      <c r="C226" s="190"/>
    </row>
    <row r="227" spans="2:10" s="205" customFormat="1" ht="12.75">
      <c r="B227" s="345" t="s">
        <v>273</v>
      </c>
      <c r="C227" s="330"/>
      <c r="D227" s="330"/>
      <c r="E227" s="330"/>
      <c r="F227" s="330"/>
      <c r="G227" s="330"/>
      <c r="H227" s="330"/>
      <c r="I227" s="330"/>
      <c r="J227" s="330"/>
    </row>
    <row r="228" spans="2:10" s="205" customFormat="1" ht="12.75">
      <c r="B228" s="330"/>
      <c r="C228" s="330"/>
      <c r="D228" s="330"/>
      <c r="E228" s="330"/>
      <c r="F228" s="330"/>
      <c r="G228" s="330"/>
      <c r="H228" s="330"/>
      <c r="I228" s="330"/>
      <c r="J228" s="330"/>
    </row>
    <row r="229" spans="2:10" s="205" customFormat="1" ht="12.75">
      <c r="B229" s="104"/>
      <c r="C229" s="104"/>
      <c r="D229" s="104"/>
      <c r="E229" s="104"/>
      <c r="F229" s="104"/>
      <c r="G229" s="104"/>
      <c r="H229" s="104"/>
      <c r="I229" s="104"/>
      <c r="J229" s="104"/>
    </row>
    <row r="230" spans="2:10" s="205" customFormat="1" ht="12.75">
      <c r="B230" s="311" t="s">
        <v>313</v>
      </c>
      <c r="C230" s="222"/>
      <c r="D230" s="222"/>
      <c r="E230" s="222"/>
      <c r="F230" s="222"/>
      <c r="G230" s="222"/>
      <c r="H230" s="222"/>
      <c r="I230" s="222"/>
      <c r="J230" s="222"/>
    </row>
    <row r="231" spans="2:10" s="205" customFormat="1" ht="12.75">
      <c r="B231" s="311"/>
      <c r="C231" s="222"/>
      <c r="D231" s="222"/>
      <c r="E231" s="222"/>
      <c r="F231" s="222"/>
      <c r="G231" s="222"/>
      <c r="H231" s="222"/>
      <c r="I231" s="222"/>
      <c r="J231" s="222"/>
    </row>
    <row r="232" spans="2:10" s="205" customFormat="1" ht="12.75">
      <c r="B232" s="345" t="s">
        <v>293</v>
      </c>
      <c r="C232" s="330"/>
      <c r="D232" s="330"/>
      <c r="E232" s="330"/>
      <c r="F232" s="330"/>
      <c r="G232" s="330"/>
      <c r="H232" s="330"/>
      <c r="I232" s="330"/>
      <c r="J232" s="330"/>
    </row>
    <row r="233" spans="2:10" s="205" customFormat="1" ht="25.5" customHeight="1">
      <c r="B233" s="330"/>
      <c r="C233" s="330"/>
      <c r="D233" s="330"/>
      <c r="E233" s="330"/>
      <c r="F233" s="330"/>
      <c r="G233" s="330"/>
      <c r="H233" s="330"/>
      <c r="I233" s="330"/>
      <c r="J233" s="330"/>
    </row>
    <row r="234" s="205" customFormat="1" ht="12.75">
      <c r="C234" s="190"/>
    </row>
    <row r="235" spans="2:10" s="205" customFormat="1" ht="12.75">
      <c r="B235" s="343" t="s">
        <v>259</v>
      </c>
      <c r="C235" s="344"/>
      <c r="D235" s="344"/>
      <c r="E235" s="344"/>
      <c r="F235" s="344"/>
      <c r="G235" s="344"/>
      <c r="H235" s="344"/>
      <c r="I235" s="344"/>
      <c r="J235" s="344"/>
    </row>
    <row r="236" spans="2:10" s="205" customFormat="1" ht="2.25" customHeight="1">
      <c r="B236" s="344"/>
      <c r="C236" s="344"/>
      <c r="D236" s="344"/>
      <c r="E236" s="344"/>
      <c r="F236" s="344"/>
      <c r="G236" s="344"/>
      <c r="H236" s="344"/>
      <c r="I236" s="344"/>
      <c r="J236" s="344"/>
    </row>
    <row r="237" spans="2:10" s="205" customFormat="1" ht="12" customHeight="1">
      <c r="B237" s="306"/>
      <c r="C237" s="306"/>
      <c r="D237" s="306"/>
      <c r="E237" s="306"/>
      <c r="F237" s="306"/>
      <c r="G237" s="306"/>
      <c r="H237" s="306"/>
      <c r="I237" s="306"/>
      <c r="J237" s="306"/>
    </row>
    <row r="238" spans="2:10" s="205" customFormat="1" ht="12.75">
      <c r="B238" s="338" t="s">
        <v>283</v>
      </c>
      <c r="C238" s="330"/>
      <c r="D238" s="330"/>
      <c r="E238" s="330"/>
      <c r="F238" s="330"/>
      <c r="G238" s="330"/>
      <c r="H238" s="330"/>
      <c r="I238" s="330"/>
      <c r="J238" s="330"/>
    </row>
    <row r="239" spans="2:10" s="205" customFormat="1" ht="51.75" customHeight="1">
      <c r="B239" s="330"/>
      <c r="C239" s="330"/>
      <c r="D239" s="330"/>
      <c r="E239" s="330"/>
      <c r="F239" s="330"/>
      <c r="G239" s="330"/>
      <c r="H239" s="330"/>
      <c r="I239" s="330"/>
      <c r="J239" s="330"/>
    </row>
    <row r="240" s="205" customFormat="1" ht="12.75">
      <c r="C240" s="190"/>
    </row>
    <row r="241" spans="2:10" s="205" customFormat="1" ht="12.75">
      <c r="B241" s="339" t="s">
        <v>298</v>
      </c>
      <c r="C241" s="331"/>
      <c r="D241" s="331"/>
      <c r="E241" s="331"/>
      <c r="F241" s="331"/>
      <c r="G241" s="331"/>
      <c r="H241" s="331"/>
      <c r="I241" s="331"/>
      <c r="J241" s="331"/>
    </row>
    <row r="242" spans="2:10" s="205" customFormat="1" ht="14.25" customHeight="1">
      <c r="B242" s="331"/>
      <c r="C242" s="331"/>
      <c r="D242" s="331"/>
      <c r="E242" s="331"/>
      <c r="F242" s="331"/>
      <c r="G242" s="331"/>
      <c r="H242" s="331"/>
      <c r="I242" s="331"/>
      <c r="J242" s="331"/>
    </row>
    <row r="243" spans="2:10" s="205" customFormat="1" ht="12.75">
      <c r="B243" s="104"/>
      <c r="C243" s="104"/>
      <c r="D243" s="104"/>
      <c r="E243" s="104"/>
      <c r="F243" s="104"/>
      <c r="G243" s="104"/>
      <c r="H243" s="104"/>
      <c r="I243" s="104"/>
      <c r="J243" s="104"/>
    </row>
    <row r="244" spans="2:10" s="205" customFormat="1" ht="12.75">
      <c r="B244" s="345" t="s">
        <v>282</v>
      </c>
      <c r="C244" s="330"/>
      <c r="D244" s="330"/>
      <c r="E244" s="330"/>
      <c r="F244" s="330"/>
      <c r="G244" s="330"/>
      <c r="H244" s="330"/>
      <c r="I244" s="330"/>
      <c r="J244" s="330"/>
    </row>
    <row r="245" spans="2:10" s="205" customFormat="1" ht="27.75" customHeight="1">
      <c r="B245" s="330"/>
      <c r="C245" s="330"/>
      <c r="D245" s="330"/>
      <c r="E245" s="330"/>
      <c r="F245" s="330"/>
      <c r="G245" s="330"/>
      <c r="H245" s="330"/>
      <c r="I245" s="330"/>
      <c r="J245" s="330"/>
    </row>
    <row r="246" spans="2:10" s="205" customFormat="1" ht="12.75">
      <c r="B246" s="104"/>
      <c r="C246" s="104"/>
      <c r="D246" s="104"/>
      <c r="E246" s="104"/>
      <c r="F246" s="104"/>
      <c r="G246" s="104"/>
      <c r="H246" s="104"/>
      <c r="I246" s="104"/>
      <c r="J246" s="104"/>
    </row>
    <row r="247" spans="2:10" s="205" customFormat="1" ht="12.75">
      <c r="B247" s="286" t="s">
        <v>294</v>
      </c>
      <c r="C247" s="104"/>
      <c r="D247" s="104"/>
      <c r="E247" s="104"/>
      <c r="F247" s="104"/>
      <c r="G247" s="104"/>
      <c r="H247" s="104"/>
      <c r="I247" s="104"/>
      <c r="J247" s="104"/>
    </row>
    <row r="248" spans="2:10" s="205" customFormat="1" ht="12.75">
      <c r="B248" s="104"/>
      <c r="C248" s="104"/>
      <c r="D248" s="104"/>
      <c r="E248" s="104"/>
      <c r="F248" s="104"/>
      <c r="G248" s="104"/>
      <c r="H248" s="104"/>
      <c r="I248" s="104"/>
      <c r="J248" s="104"/>
    </row>
    <row r="249" spans="2:10" s="205" customFormat="1" ht="12.75">
      <c r="B249" s="345" t="s">
        <v>295</v>
      </c>
      <c r="C249" s="330"/>
      <c r="D249" s="330"/>
      <c r="E249" s="330"/>
      <c r="F249" s="330"/>
      <c r="G249" s="330"/>
      <c r="H249" s="330"/>
      <c r="I249" s="330"/>
      <c r="J249" s="330"/>
    </row>
    <row r="250" spans="2:10" s="205" customFormat="1" ht="40.5" customHeight="1">
      <c r="B250" s="330"/>
      <c r="C250" s="330"/>
      <c r="D250" s="330"/>
      <c r="E250" s="330"/>
      <c r="F250" s="330"/>
      <c r="G250" s="330"/>
      <c r="H250" s="330"/>
      <c r="I250" s="330"/>
      <c r="J250" s="330"/>
    </row>
    <row r="251" spans="2:10" s="205" customFormat="1" ht="12.75">
      <c r="B251" s="104"/>
      <c r="C251" s="104"/>
      <c r="D251" s="104"/>
      <c r="E251" s="104"/>
      <c r="F251" s="104"/>
      <c r="G251" s="104"/>
      <c r="H251" s="104"/>
      <c r="I251" s="104"/>
      <c r="J251" s="104"/>
    </row>
    <row r="252" spans="2:10" s="205" customFormat="1" ht="12.75">
      <c r="B252" s="339" t="s">
        <v>319</v>
      </c>
      <c r="C252" s="331"/>
      <c r="D252" s="331"/>
      <c r="E252" s="331"/>
      <c r="F252" s="331"/>
      <c r="G252" s="331"/>
      <c r="H252" s="331"/>
      <c r="I252" s="331"/>
      <c r="J252" s="331"/>
    </row>
    <row r="253" spans="2:10" s="205" customFormat="1" ht="27.75" customHeight="1">
      <c r="B253" s="331"/>
      <c r="C253" s="331"/>
      <c r="D253" s="331"/>
      <c r="E253" s="331"/>
      <c r="F253" s="331"/>
      <c r="G253" s="331"/>
      <c r="H253" s="331"/>
      <c r="I253" s="331"/>
      <c r="J253" s="331"/>
    </row>
    <row r="254" spans="2:10" s="205" customFormat="1" ht="12.75">
      <c r="B254" s="104"/>
      <c r="C254" s="104"/>
      <c r="D254" s="104"/>
      <c r="E254" s="104"/>
      <c r="F254" s="104"/>
      <c r="G254" s="104"/>
      <c r="H254" s="104"/>
      <c r="I254" s="104"/>
      <c r="J254" s="104"/>
    </row>
    <row r="255" s="205" customFormat="1" ht="12.75">
      <c r="C255" s="190"/>
    </row>
    <row r="256" spans="1:3" ht="12.75">
      <c r="A256" s="185" t="s">
        <v>100</v>
      </c>
      <c r="B256" s="186" t="s">
        <v>40</v>
      </c>
      <c r="C256" s="186"/>
    </row>
    <row r="257" spans="1:3" ht="12.75">
      <c r="A257" s="185"/>
      <c r="B257" s="186"/>
      <c r="C257" s="186"/>
    </row>
    <row r="258" spans="2:9" ht="12.75">
      <c r="B258" s="207" t="s">
        <v>0</v>
      </c>
      <c r="C258" s="46"/>
      <c r="D258" s="12"/>
      <c r="E258" s="12"/>
      <c r="F258" s="12"/>
      <c r="G258" s="12"/>
      <c r="H258" s="12"/>
      <c r="I258" s="12"/>
    </row>
    <row r="259" spans="1:3" ht="12.75">
      <c r="A259" s="185"/>
      <c r="B259" s="186"/>
      <c r="C259" s="186"/>
    </row>
    <row r="260" spans="1:9" ht="12.75">
      <c r="A260" s="191"/>
      <c r="B260" s="191"/>
      <c r="C260" s="208"/>
      <c r="D260" s="141"/>
      <c r="E260" s="141"/>
      <c r="G260" s="226" t="s">
        <v>35</v>
      </c>
      <c r="H260" s="209"/>
      <c r="I260" s="209"/>
    </row>
    <row r="261" spans="1:9" ht="12.75">
      <c r="A261" s="191"/>
      <c r="B261" s="191"/>
      <c r="C261" s="210" t="s">
        <v>227</v>
      </c>
      <c r="D261" s="141"/>
      <c r="E261" s="141"/>
      <c r="G261" s="211"/>
      <c r="H261" s="211"/>
      <c r="I261" s="211"/>
    </row>
    <row r="262" spans="1:9" ht="12.75">
      <c r="A262" s="191"/>
      <c r="B262" s="191"/>
      <c r="C262" s="212" t="s">
        <v>133</v>
      </c>
      <c r="D262" s="141"/>
      <c r="E262" s="141"/>
      <c r="G262" s="211"/>
      <c r="H262" s="211"/>
      <c r="I262" s="211"/>
    </row>
    <row r="263" spans="1:9" s="12" customFormat="1" ht="12.75">
      <c r="A263" s="184"/>
      <c r="B263" s="184"/>
      <c r="D263" s="5" t="s">
        <v>61</v>
      </c>
      <c r="E263" s="242"/>
      <c r="G263" s="242">
        <v>26800</v>
      </c>
      <c r="H263" s="242"/>
      <c r="I263" s="242"/>
    </row>
    <row r="264" spans="1:9" s="12" customFormat="1" ht="12.75">
      <c r="A264" s="184"/>
      <c r="B264" s="184"/>
      <c r="D264" s="243" t="s">
        <v>199</v>
      </c>
      <c r="E264" s="242"/>
      <c r="G264" s="242">
        <f>2587+0</f>
        <v>2587</v>
      </c>
      <c r="H264" s="242"/>
      <c r="I264" s="242"/>
    </row>
    <row r="265" spans="1:9" s="12" customFormat="1" ht="12.75">
      <c r="A265" s="184"/>
      <c r="B265" s="184"/>
      <c r="D265" s="5" t="s">
        <v>200</v>
      </c>
      <c r="E265" s="242"/>
      <c r="G265" s="245">
        <f>1340+34887</f>
        <v>36227</v>
      </c>
      <c r="H265" s="242"/>
      <c r="I265" s="242"/>
    </row>
    <row r="266" spans="1:9" s="12" customFormat="1" ht="12.75">
      <c r="A266" s="184"/>
      <c r="B266" s="184"/>
      <c r="D266" s="5"/>
      <c r="E266" s="242"/>
      <c r="G266" s="242">
        <f>SUM(G263:G265)</f>
        <v>65614</v>
      </c>
      <c r="H266" s="242"/>
      <c r="I266" s="242"/>
    </row>
    <row r="267" spans="1:9" s="12" customFormat="1" ht="12.75">
      <c r="A267" s="184"/>
      <c r="B267" s="184"/>
      <c r="C267" s="244" t="s">
        <v>134</v>
      </c>
      <c r="D267" s="5"/>
      <c r="E267" s="242"/>
      <c r="G267" s="242"/>
      <c r="H267" s="242"/>
      <c r="I267" s="242"/>
    </row>
    <row r="268" spans="1:9" s="12" customFormat="1" ht="12.75">
      <c r="A268" s="184"/>
      <c r="B268" s="184"/>
      <c r="D268" s="5" t="s">
        <v>201</v>
      </c>
      <c r="E268" s="242"/>
      <c r="G268" s="245">
        <v>858</v>
      </c>
      <c r="H268" s="242"/>
      <c r="I268" s="242"/>
    </row>
    <row r="269" spans="1:9" s="12" customFormat="1" ht="15.75" customHeight="1">
      <c r="A269" s="184"/>
      <c r="B269" s="184"/>
      <c r="C269" s="246"/>
      <c r="D269" s="5"/>
      <c r="E269" s="242"/>
      <c r="G269" s="247">
        <f>SUM(G266:G268)</f>
        <v>66472</v>
      </c>
      <c r="H269" s="242"/>
      <c r="I269" s="242"/>
    </row>
    <row r="270" spans="1:9" s="12" customFormat="1" ht="12.75">
      <c r="A270" s="184"/>
      <c r="B270" s="184"/>
      <c r="C270" s="5"/>
      <c r="D270" s="5"/>
      <c r="E270" s="5"/>
      <c r="G270" s="5"/>
      <c r="H270" s="5"/>
      <c r="I270" s="5"/>
    </row>
    <row r="271" spans="2:9" s="12" customFormat="1" ht="12.75">
      <c r="B271" s="184"/>
      <c r="C271" s="248" t="s">
        <v>228</v>
      </c>
      <c r="D271" s="5"/>
      <c r="E271" s="249"/>
      <c r="G271" s="249"/>
      <c r="H271" s="249"/>
      <c r="I271" s="249"/>
    </row>
    <row r="272" spans="2:9" s="12" customFormat="1" ht="12.75">
      <c r="B272" s="184"/>
      <c r="C272" s="244" t="s">
        <v>133</v>
      </c>
      <c r="D272" s="5"/>
      <c r="E272" s="249"/>
      <c r="G272" s="249"/>
      <c r="H272" s="249"/>
      <c r="I272" s="249"/>
    </row>
    <row r="273" spans="2:9" s="12" customFormat="1" ht="12.75">
      <c r="B273" s="184"/>
      <c r="D273" s="243" t="s">
        <v>199</v>
      </c>
      <c r="E273" s="249"/>
      <c r="G273" s="242">
        <v>3616</v>
      </c>
      <c r="H273" s="242"/>
      <c r="I273" s="242"/>
    </row>
    <row r="274" spans="1:9" s="12" customFormat="1" ht="12.75">
      <c r="A274" s="184"/>
      <c r="B274" s="184"/>
      <c r="D274" s="5" t="s">
        <v>202</v>
      </c>
      <c r="E274" s="242"/>
      <c r="G274" s="242">
        <v>4494</v>
      </c>
      <c r="H274" s="242"/>
      <c r="I274" s="242"/>
    </row>
    <row r="275" spans="1:9" s="12" customFormat="1" ht="12.75">
      <c r="A275" s="184"/>
      <c r="B275" s="184"/>
      <c r="D275" s="5" t="s">
        <v>109</v>
      </c>
      <c r="E275" s="242"/>
      <c r="G275" s="245">
        <v>2015</v>
      </c>
      <c r="H275" s="242"/>
      <c r="I275" s="242"/>
    </row>
    <row r="276" spans="1:9" s="12" customFormat="1" ht="12.75">
      <c r="A276" s="184"/>
      <c r="B276" s="184"/>
      <c r="D276" s="5"/>
      <c r="E276" s="242"/>
      <c r="G276" s="242">
        <f>SUM(G273:G275)</f>
        <v>10125</v>
      </c>
      <c r="H276" s="242"/>
      <c r="I276" s="242"/>
    </row>
    <row r="277" spans="1:9" s="12" customFormat="1" ht="12.75">
      <c r="A277" s="184"/>
      <c r="B277" s="184"/>
      <c r="C277" s="244" t="s">
        <v>134</v>
      </c>
      <c r="D277" s="5"/>
      <c r="E277" s="242"/>
      <c r="G277" s="242"/>
      <c r="H277" s="242"/>
      <c r="I277" s="242"/>
    </row>
    <row r="278" spans="1:9" s="12" customFormat="1" ht="12.75">
      <c r="A278" s="184"/>
      <c r="B278" s="184"/>
      <c r="D278" s="5" t="s">
        <v>162</v>
      </c>
      <c r="E278" s="242"/>
      <c r="G278" s="245">
        <v>14400</v>
      </c>
      <c r="H278" s="242"/>
      <c r="I278" s="242"/>
    </row>
    <row r="279" spans="1:9" s="12" customFormat="1" ht="12.75">
      <c r="A279" s="184"/>
      <c r="B279" s="184"/>
      <c r="D279" s="5"/>
      <c r="E279" s="242"/>
      <c r="G279" s="245">
        <f>+G276+G278</f>
        <v>24525</v>
      </c>
      <c r="H279" s="242"/>
      <c r="I279" s="242"/>
    </row>
    <row r="280" spans="1:9" ht="12.75">
      <c r="A280" s="191"/>
      <c r="B280" s="191"/>
      <c r="C280" s="208"/>
      <c r="D280" s="141"/>
      <c r="E280" s="213"/>
      <c r="G280" s="213"/>
      <c r="H280" s="213"/>
      <c r="I280" s="213"/>
    </row>
    <row r="281" spans="1:9" ht="13.5" thickBot="1">
      <c r="A281" s="191"/>
      <c r="B281" s="191"/>
      <c r="C281" s="186" t="s">
        <v>41</v>
      </c>
      <c r="G281" s="214">
        <f>+G269+G279</f>
        <v>90997</v>
      </c>
      <c r="H281" s="215"/>
      <c r="I281" s="215"/>
    </row>
    <row r="282" spans="1:9" ht="12.75">
      <c r="A282" s="191"/>
      <c r="B282" s="191"/>
      <c r="C282" s="186"/>
      <c r="G282" s="215"/>
      <c r="H282" s="215"/>
      <c r="I282" s="215"/>
    </row>
    <row r="283" spans="1:9" ht="12.75">
      <c r="A283" s="191"/>
      <c r="B283" s="101" t="s">
        <v>240</v>
      </c>
      <c r="C283" s="186"/>
      <c r="G283" s="215"/>
      <c r="H283" s="215"/>
      <c r="I283" s="215"/>
    </row>
    <row r="284" spans="1:6" ht="12.75">
      <c r="A284" s="191"/>
      <c r="B284" s="191"/>
      <c r="C284" s="191"/>
      <c r="F284" s="215"/>
    </row>
    <row r="285" spans="1:6" ht="12.75">
      <c r="A285" s="191"/>
      <c r="B285" s="191"/>
      <c r="C285" s="191"/>
      <c r="E285" s="186"/>
      <c r="F285" s="216"/>
    </row>
    <row r="286" spans="1:3" ht="12.75">
      <c r="A286" s="188" t="s">
        <v>101</v>
      </c>
      <c r="B286" s="186" t="s">
        <v>42</v>
      </c>
      <c r="C286" s="186"/>
    </row>
    <row r="287" spans="1:3" ht="12.75">
      <c r="A287" s="185"/>
      <c r="B287" s="186"/>
      <c r="C287" s="186"/>
    </row>
    <row r="288" spans="2:10" ht="26.25" customHeight="1">
      <c r="B288" s="327" t="s">
        <v>262</v>
      </c>
      <c r="C288" s="333"/>
      <c r="D288" s="333"/>
      <c r="E288" s="333"/>
      <c r="F288" s="333"/>
      <c r="G288" s="333"/>
      <c r="H288" s="333"/>
      <c r="I288" s="333"/>
      <c r="J288" s="333"/>
    </row>
    <row r="289" ht="12.75">
      <c r="A289" s="185"/>
    </row>
    <row r="290" ht="12.75">
      <c r="C290" s="186"/>
    </row>
    <row r="291" spans="1:3" ht="12.75">
      <c r="A291" s="188" t="s">
        <v>102</v>
      </c>
      <c r="B291" s="186" t="s">
        <v>43</v>
      </c>
      <c r="C291" s="186"/>
    </row>
    <row r="292" spans="1:3" ht="12.75">
      <c r="A292" s="188"/>
      <c r="B292" s="186"/>
      <c r="C292" s="186"/>
    </row>
    <row r="293" spans="2:10" ht="12.75" customHeight="1">
      <c r="B293" s="325" t="s">
        <v>168</v>
      </c>
      <c r="C293" s="325"/>
      <c r="D293" s="325"/>
      <c r="E293" s="325"/>
      <c r="F293" s="325"/>
      <c r="G293" s="325"/>
      <c r="H293" s="325"/>
      <c r="I293" s="325"/>
      <c r="J293" s="325"/>
    </row>
    <row r="295" ht="12.75">
      <c r="A295" s="191"/>
    </row>
    <row r="296" spans="1:3" ht="12.75">
      <c r="A296" s="188" t="s">
        <v>103</v>
      </c>
      <c r="B296" s="186" t="s">
        <v>25</v>
      </c>
      <c r="C296" s="186"/>
    </row>
    <row r="298" spans="2:10" ht="105" customHeight="1">
      <c r="B298" s="327" t="s">
        <v>1</v>
      </c>
      <c r="C298" s="328"/>
      <c r="D298" s="328"/>
      <c r="E298" s="328"/>
      <c r="F298" s="328"/>
      <c r="G298" s="328"/>
      <c r="H298" s="328"/>
      <c r="I298" s="328"/>
      <c r="J298" s="328"/>
    </row>
    <row r="299" spans="2:10" ht="12.75">
      <c r="B299" s="187"/>
      <c r="C299" s="187"/>
      <c r="D299" s="187"/>
      <c r="E299" s="187"/>
      <c r="F299" s="187"/>
      <c r="G299" s="187"/>
      <c r="H299" s="187"/>
      <c r="I299" s="187"/>
      <c r="J299" s="187"/>
    </row>
    <row r="301" spans="1:2" ht="12.75">
      <c r="A301" s="185" t="s">
        <v>104</v>
      </c>
      <c r="B301" s="186" t="s">
        <v>106</v>
      </c>
    </row>
    <row r="302" spans="1:2" ht="12.75">
      <c r="A302" s="185"/>
      <c r="B302" s="186"/>
    </row>
    <row r="303" spans="1:10" ht="13.5" thickBot="1">
      <c r="A303" s="191"/>
      <c r="F303" s="317" t="s">
        <v>32</v>
      </c>
      <c r="G303" s="318"/>
      <c r="H303" s="222"/>
      <c r="I303" s="317" t="s">
        <v>129</v>
      </c>
      <c r="J303" s="317"/>
    </row>
    <row r="304" spans="1:10" ht="12.75">
      <c r="A304" s="191"/>
      <c r="F304" s="142"/>
      <c r="G304" s="142"/>
      <c r="H304" s="142"/>
      <c r="I304" s="142"/>
      <c r="J304" s="142"/>
    </row>
    <row r="305" spans="1:10" ht="12.75">
      <c r="A305" s="191"/>
      <c r="F305" s="224" t="s">
        <v>34</v>
      </c>
      <c r="G305" s="223" t="s">
        <v>34</v>
      </c>
      <c r="H305" s="225"/>
      <c r="I305" s="224" t="s">
        <v>204</v>
      </c>
      <c r="J305" s="223" t="s">
        <v>204</v>
      </c>
    </row>
    <row r="306" spans="1:10" ht="12.75">
      <c r="A306" s="191"/>
      <c r="F306" s="224" t="s">
        <v>203</v>
      </c>
      <c r="G306" s="223" t="s">
        <v>203</v>
      </c>
      <c r="H306" s="225"/>
      <c r="I306" s="224" t="s">
        <v>203</v>
      </c>
      <c r="J306" s="223" t="s">
        <v>203</v>
      </c>
    </row>
    <row r="307" spans="1:10" ht="12.75">
      <c r="A307" s="191"/>
      <c r="F307" s="224" t="s">
        <v>289</v>
      </c>
      <c r="G307" s="223" t="s">
        <v>290</v>
      </c>
      <c r="H307" s="225"/>
      <c r="I307" s="224" t="s">
        <v>289</v>
      </c>
      <c r="J307" s="223" t="s">
        <v>290</v>
      </c>
    </row>
    <row r="308" spans="1:10" ht="14.25">
      <c r="A308" s="191"/>
      <c r="F308" s="224"/>
      <c r="G308" s="223"/>
      <c r="H308" s="224"/>
      <c r="I308" s="224"/>
      <c r="J308" s="221" t="s">
        <v>297</v>
      </c>
    </row>
    <row r="309" spans="1:4" ht="12.75">
      <c r="A309" s="191"/>
      <c r="B309" s="326" t="s">
        <v>205</v>
      </c>
      <c r="C309" s="326"/>
      <c r="D309" s="326"/>
    </row>
    <row r="310" spans="2:10" ht="12.75">
      <c r="B310" s="191" t="s">
        <v>207</v>
      </c>
      <c r="F310" s="195">
        <f>'P&amp;L'!B38</f>
        <v>6053</v>
      </c>
      <c r="G310" s="195">
        <f>+'P&amp;L'!D38</f>
        <v>2899</v>
      </c>
      <c r="H310" s="195"/>
      <c r="I310" s="195">
        <f>'P&amp;L'!F38</f>
        <v>25614</v>
      </c>
      <c r="J310" s="227">
        <f>+'P&amp;L'!H38</f>
        <v>16214</v>
      </c>
    </row>
    <row r="311" spans="1:10" ht="12.75">
      <c r="A311" s="191"/>
      <c r="F311" s="195"/>
      <c r="G311" s="195"/>
      <c r="H311" s="195"/>
      <c r="I311" s="229"/>
      <c r="J311" s="133"/>
    </row>
    <row r="312" spans="1:10" ht="12.75">
      <c r="A312" s="191"/>
      <c r="B312" s="191" t="s">
        <v>208</v>
      </c>
      <c r="F312" s="195">
        <v>115809</v>
      </c>
      <c r="G312" s="195">
        <v>115496</v>
      </c>
      <c r="H312" s="195"/>
      <c r="I312" s="195">
        <v>115629</v>
      </c>
      <c r="J312" s="227">
        <v>113718</v>
      </c>
    </row>
    <row r="313" spans="1:10" ht="12.75">
      <c r="A313" s="191"/>
      <c r="F313" s="229"/>
      <c r="G313" s="229"/>
      <c r="H313" s="229"/>
      <c r="I313" s="229"/>
      <c r="J313" s="133"/>
    </row>
    <row r="314" spans="1:10" ht="13.5" thickBot="1">
      <c r="A314" s="191"/>
      <c r="B314" s="4" t="s">
        <v>44</v>
      </c>
      <c r="F314" s="232">
        <f>F310/F312*100</f>
        <v>5.226709495807753</v>
      </c>
      <c r="G314" s="232">
        <f>G310/G312*100</f>
        <v>2.5100436378749045</v>
      </c>
      <c r="H314" s="228"/>
      <c r="I314" s="232">
        <f>I310/I312*100</f>
        <v>22.151882313260515</v>
      </c>
      <c r="J314" s="232">
        <f>J310/J312*100</f>
        <v>14.258076997485006</v>
      </c>
    </row>
    <row r="315" spans="1:10" ht="13.5" thickTop="1">
      <c r="A315" s="191"/>
      <c r="F315" s="141"/>
      <c r="G315" s="230"/>
      <c r="H315" s="230"/>
      <c r="I315" s="230"/>
      <c r="J315" s="230"/>
    </row>
    <row r="316" spans="1:10" ht="12.75">
      <c r="A316" s="191"/>
      <c r="B316" s="104"/>
      <c r="C316" s="104"/>
      <c r="D316" s="104"/>
      <c r="E316" s="104"/>
      <c r="F316" s="231"/>
      <c r="G316" s="231"/>
      <c r="H316" s="231"/>
      <c r="I316" s="231"/>
      <c r="J316" s="231"/>
    </row>
    <row r="317" spans="1:10" ht="12.75">
      <c r="A317" s="191"/>
      <c r="B317" s="326" t="s">
        <v>206</v>
      </c>
      <c r="C317" s="326"/>
      <c r="D317" s="326"/>
      <c r="F317" s="141"/>
      <c r="G317" s="141"/>
      <c r="H317" s="141"/>
      <c r="I317" s="141"/>
      <c r="J317" s="141"/>
    </row>
    <row r="318" spans="2:10" ht="12.75">
      <c r="B318" s="191" t="s">
        <v>209</v>
      </c>
      <c r="F318" s="195">
        <v>6065</v>
      </c>
      <c r="G318" s="195">
        <v>2918</v>
      </c>
      <c r="H318" s="195"/>
      <c r="I318" s="195">
        <v>25661</v>
      </c>
      <c r="J318" s="227">
        <v>16273</v>
      </c>
    </row>
    <row r="319" spans="1:10" ht="12.75">
      <c r="A319" s="191"/>
      <c r="F319" s="195"/>
      <c r="G319" s="195"/>
      <c r="H319" s="195"/>
      <c r="I319" s="195"/>
      <c r="J319" s="133"/>
    </row>
    <row r="320" spans="2:10" ht="12.75">
      <c r="B320" s="191" t="s">
        <v>140</v>
      </c>
      <c r="F320" s="195"/>
      <c r="G320" s="195"/>
      <c r="H320" s="195"/>
      <c r="I320" s="195"/>
      <c r="J320" s="133"/>
    </row>
    <row r="321" spans="1:10" ht="12.75">
      <c r="A321" s="191"/>
      <c r="B321" s="4" t="s">
        <v>210</v>
      </c>
      <c r="F321" s="195">
        <v>117170</v>
      </c>
      <c r="G321" s="195">
        <v>117204</v>
      </c>
      <c r="H321" s="195"/>
      <c r="I321" s="195">
        <v>116990</v>
      </c>
      <c r="J321" s="227">
        <v>115426</v>
      </c>
    </row>
    <row r="322" spans="1:10" ht="12.75">
      <c r="A322" s="191"/>
      <c r="F322" s="229"/>
      <c r="G322" s="229"/>
      <c r="H322" s="229"/>
      <c r="I322" s="229"/>
      <c r="J322" s="133"/>
    </row>
    <row r="323" spans="1:10" ht="13.5" thickBot="1">
      <c r="A323" s="191"/>
      <c r="B323" s="4" t="s">
        <v>14</v>
      </c>
      <c r="F323" s="232">
        <f>F318/F321*100</f>
        <v>5.176239651788</v>
      </c>
      <c r="G323" s="232">
        <f>G318/G321*100</f>
        <v>2.489676120268933</v>
      </c>
      <c r="H323" s="228"/>
      <c r="I323" s="232">
        <f>I318/I321*100</f>
        <v>21.934353363535344</v>
      </c>
      <c r="J323" s="232">
        <f>J318/J321*100</f>
        <v>14.098210108641036</v>
      </c>
    </row>
    <row r="324" spans="1:10" ht="13.5" thickTop="1">
      <c r="A324" s="191"/>
      <c r="F324" s="12"/>
      <c r="G324" s="12"/>
      <c r="H324" s="12"/>
      <c r="I324" s="219"/>
      <c r="J324" s="218"/>
    </row>
    <row r="325" spans="1:10" ht="12.75">
      <c r="A325" s="191"/>
      <c r="G325" s="218"/>
      <c r="H325" s="218"/>
      <c r="I325" s="218"/>
      <c r="J325" s="218"/>
    </row>
    <row r="326" spans="1:10" ht="12.75">
      <c r="A326" s="191"/>
      <c r="G326" s="218"/>
      <c r="H326" s="218"/>
      <c r="I326" s="218"/>
      <c r="J326" s="218"/>
    </row>
    <row r="327" spans="1:10" ht="12.75">
      <c r="A327" s="191"/>
      <c r="G327" s="218"/>
      <c r="H327" s="218"/>
      <c r="I327" s="218"/>
      <c r="J327" s="218"/>
    </row>
    <row r="328" spans="1:10" ht="12.75">
      <c r="A328" s="191"/>
      <c r="G328" s="218"/>
      <c r="H328" s="218"/>
      <c r="I328" s="218"/>
      <c r="J328" s="218"/>
    </row>
    <row r="329" spans="1:10" ht="12.75">
      <c r="A329" s="191"/>
      <c r="G329" s="218"/>
      <c r="H329" s="218"/>
      <c r="I329" s="218"/>
      <c r="J329" s="218"/>
    </row>
    <row r="330" spans="1:10" ht="12.75">
      <c r="A330" s="191"/>
      <c r="G330" s="218"/>
      <c r="H330" s="218"/>
      <c r="I330" s="218"/>
      <c r="J330" s="218"/>
    </row>
    <row r="331" spans="1:10" ht="12.75">
      <c r="A331" s="199" t="s">
        <v>105</v>
      </c>
      <c r="G331" s="218"/>
      <c r="H331" s="218"/>
      <c r="I331" s="218"/>
      <c r="J331" s="218"/>
    </row>
    <row r="332" spans="1:10" ht="12.75">
      <c r="A332" s="191"/>
      <c r="G332" s="218"/>
      <c r="H332" s="218"/>
      <c r="I332" s="218"/>
      <c r="J332" s="218"/>
    </row>
    <row r="333" spans="1:10" ht="12.75">
      <c r="A333" s="191"/>
      <c r="G333" s="218"/>
      <c r="H333" s="218"/>
      <c r="I333" s="218"/>
      <c r="J333" s="218"/>
    </row>
    <row r="334" spans="1:3" ht="12.75">
      <c r="A334" s="186" t="s">
        <v>160</v>
      </c>
      <c r="B334" s="191"/>
      <c r="C334" s="191"/>
    </row>
    <row r="335" spans="1:3" ht="12.75">
      <c r="A335" s="4" t="s">
        <v>161</v>
      </c>
      <c r="B335" s="191"/>
      <c r="C335" s="191"/>
    </row>
    <row r="336" spans="2:3" ht="12.75">
      <c r="B336" s="191"/>
      <c r="C336" s="191"/>
    </row>
    <row r="337" spans="1:3" ht="12.75">
      <c r="A337" s="319" t="s">
        <v>2</v>
      </c>
      <c r="B337" s="320"/>
      <c r="C337" s="320"/>
    </row>
    <row r="338" spans="1:3" ht="12.75">
      <c r="A338" s="4" t="s">
        <v>216</v>
      </c>
      <c r="B338" s="191"/>
      <c r="C338" s="191"/>
    </row>
    <row r="339" spans="1:3" ht="12.75">
      <c r="A339" s="191"/>
      <c r="B339" s="191"/>
      <c r="C339" s="191"/>
    </row>
    <row r="340" spans="1:3" ht="12.75">
      <c r="A340" s="191"/>
      <c r="B340" s="191"/>
      <c r="C340" s="191"/>
    </row>
    <row r="341" spans="1:3" ht="12.75">
      <c r="A341" s="191"/>
      <c r="B341" s="191"/>
      <c r="C341" s="191"/>
    </row>
    <row r="342" spans="1:3" ht="12.75">
      <c r="A342" s="191"/>
      <c r="B342" s="191"/>
      <c r="C342" s="191"/>
    </row>
    <row r="343" spans="1:3" ht="12.75">
      <c r="A343" s="191"/>
      <c r="B343" s="191"/>
      <c r="C343" s="191"/>
    </row>
    <row r="344" spans="1:3" ht="12.75">
      <c r="A344" s="191"/>
      <c r="B344" s="191"/>
      <c r="C344" s="191"/>
    </row>
    <row r="345" spans="1:3" ht="12.75">
      <c r="A345" s="191"/>
      <c r="B345" s="191"/>
      <c r="C345" s="191"/>
    </row>
    <row r="346" spans="1:3" ht="12.75">
      <c r="A346" s="191"/>
      <c r="B346" s="191"/>
      <c r="C346" s="191"/>
    </row>
    <row r="347" spans="1:3" ht="12.75">
      <c r="A347" s="191"/>
      <c r="B347" s="191"/>
      <c r="C347" s="191"/>
    </row>
    <row r="348" spans="1:3" ht="12.75">
      <c r="A348" s="191"/>
      <c r="B348" s="191"/>
      <c r="C348" s="191"/>
    </row>
    <row r="349" spans="1:3" ht="12.75">
      <c r="A349" s="191"/>
      <c r="B349" s="191"/>
      <c r="C349" s="191"/>
    </row>
    <row r="350" spans="1:3" ht="12.75">
      <c r="A350" s="191"/>
      <c r="B350" s="191"/>
      <c r="C350" s="191"/>
    </row>
    <row r="351" spans="1:3" ht="12.75">
      <c r="A351" s="191"/>
      <c r="B351" s="191"/>
      <c r="C351" s="191"/>
    </row>
    <row r="352" spans="1:3" ht="12.75">
      <c r="A352" s="191"/>
      <c r="B352" s="191"/>
      <c r="C352" s="191"/>
    </row>
    <row r="353" spans="1:3" ht="12.75">
      <c r="A353" s="191"/>
      <c r="B353" s="191"/>
      <c r="C353" s="191"/>
    </row>
    <row r="354" spans="1:3" ht="12.75">
      <c r="A354" s="191"/>
      <c r="B354" s="191"/>
      <c r="C354" s="191"/>
    </row>
    <row r="355" spans="1:3" ht="12.75">
      <c r="A355" s="191"/>
      <c r="B355" s="191"/>
      <c r="C355" s="191"/>
    </row>
    <row r="356" spans="1:3" ht="12.75">
      <c r="A356" s="191"/>
      <c r="B356" s="191"/>
      <c r="C356" s="191"/>
    </row>
    <row r="357" spans="1:3" ht="12.75">
      <c r="A357" s="191"/>
      <c r="B357" s="191"/>
      <c r="C357" s="191"/>
    </row>
    <row r="358" spans="1:3" ht="12.75">
      <c r="A358" s="191"/>
      <c r="B358" s="191"/>
      <c r="C358" s="191"/>
    </row>
    <row r="359" spans="1:3" ht="12.75">
      <c r="A359" s="191"/>
      <c r="B359" s="191"/>
      <c r="C359" s="191"/>
    </row>
    <row r="360" spans="1:3" ht="12.75">
      <c r="A360" s="191"/>
      <c r="B360" s="191"/>
      <c r="C360" s="191"/>
    </row>
  </sheetData>
  <mergeCells count="47">
    <mergeCell ref="B198:J199"/>
    <mergeCell ref="B241:J242"/>
    <mergeCell ref="B244:J245"/>
    <mergeCell ref="B232:J233"/>
    <mergeCell ref="B288:J288"/>
    <mergeCell ref="B205:J206"/>
    <mergeCell ref="B208:J209"/>
    <mergeCell ref="B213:J214"/>
    <mergeCell ref="B216:J217"/>
    <mergeCell ref="B235:J236"/>
    <mergeCell ref="B227:J228"/>
    <mergeCell ref="B238:J239"/>
    <mergeCell ref="B249:J250"/>
    <mergeCell ref="B252:J253"/>
    <mergeCell ref="B184:J185"/>
    <mergeCell ref="I152:J152"/>
    <mergeCell ref="B92:J92"/>
    <mergeCell ref="B142:J143"/>
    <mergeCell ref="B139:J140"/>
    <mergeCell ref="B111:J111"/>
    <mergeCell ref="B164:J165"/>
    <mergeCell ref="B14:J16"/>
    <mergeCell ref="B18:J19"/>
    <mergeCell ref="B24:J24"/>
    <mergeCell ref="B46:J47"/>
    <mergeCell ref="B29:J29"/>
    <mergeCell ref="B35:J36"/>
    <mergeCell ref="B49:J51"/>
    <mergeCell ref="F152:G152"/>
    <mergeCell ref="B148:J148"/>
    <mergeCell ref="B134:J134"/>
    <mergeCell ref="B118:J118"/>
    <mergeCell ref="B102:J103"/>
    <mergeCell ref="B108:J109"/>
    <mergeCell ref="E75:J75"/>
    <mergeCell ref="B53:J54"/>
    <mergeCell ref="B59:J59"/>
    <mergeCell ref="A337:C337"/>
    <mergeCell ref="G123:H123"/>
    <mergeCell ref="G125:H125"/>
    <mergeCell ref="B293:J293"/>
    <mergeCell ref="I303:J303"/>
    <mergeCell ref="F303:G303"/>
    <mergeCell ref="B309:D309"/>
    <mergeCell ref="B317:D317"/>
    <mergeCell ref="B298:J298"/>
    <mergeCell ref="C175:J175"/>
  </mergeCells>
  <printOptions/>
  <pageMargins left="0.41" right="0.26" top="0.48" bottom="0.39" header="0.45" footer="0.393700787401575"/>
  <pageSetup horizontalDpi="600" verticalDpi="600" orientation="portrait" paperSize="9" scale="81" r:id="rId2"/>
  <headerFooter alignWithMargins="0">
    <oddFooter>&amp;C&amp;P</oddFooter>
  </headerFooter>
  <rowBreaks count="5" manualBreakCount="5">
    <brk id="60" max="255" man="1"/>
    <brk id="112" max="255" man="1"/>
    <brk id="167" max="9" man="1"/>
    <brk id="226" max="9" man="1"/>
    <brk id="285"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30"/>
  <sheetViews>
    <sheetView zoomScale="75" zoomScaleNormal="75" workbookViewId="0" topLeftCell="A1">
      <selection activeCell="B29" sqref="B29"/>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171</v>
      </c>
      <c r="D4" s="11"/>
      <c r="E4" s="11"/>
      <c r="F4" s="11"/>
      <c r="G4" s="11"/>
      <c r="H4" s="11"/>
      <c r="I4" s="11"/>
    </row>
    <row r="5" spans="1:9" ht="14.25">
      <c r="A5" s="13"/>
      <c r="B5" s="11"/>
      <c r="C5" s="11"/>
      <c r="D5" s="11"/>
      <c r="E5" s="11"/>
      <c r="F5" s="11"/>
      <c r="G5" s="11"/>
      <c r="H5" s="14"/>
      <c r="I5" s="11"/>
    </row>
    <row r="6" ht="15">
      <c r="A6" s="55" t="s">
        <v>303</v>
      </c>
    </row>
    <row r="7" spans="1:9" ht="14.25">
      <c r="A7" s="12"/>
      <c r="B7" s="15"/>
      <c r="C7" s="15"/>
      <c r="D7" s="15"/>
      <c r="E7" s="15"/>
      <c r="F7" s="15"/>
      <c r="G7" s="15"/>
      <c r="H7" s="15"/>
      <c r="I7" s="15"/>
    </row>
    <row r="8" spans="1:9" ht="15">
      <c r="A8" s="16" t="s">
        <v>190</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46" t="s">
        <v>70</v>
      </c>
      <c r="C11" s="347"/>
      <c r="D11" s="348"/>
      <c r="E11" s="19"/>
      <c r="F11" s="346" t="s">
        <v>71</v>
      </c>
      <c r="G11" s="347"/>
      <c r="H11" s="347"/>
      <c r="I11" s="18"/>
      <c r="J11" s="5"/>
      <c r="K11" s="5"/>
      <c r="L11" s="5"/>
      <c r="M11" s="5"/>
    </row>
    <row r="12" spans="1:13" ht="14.25">
      <c r="A12" s="15"/>
      <c r="B12" s="18"/>
      <c r="C12" s="18"/>
      <c r="D12" s="18"/>
      <c r="E12" s="18"/>
      <c r="F12" s="18"/>
      <c r="G12" s="18"/>
      <c r="H12" s="18"/>
      <c r="I12" s="18"/>
      <c r="J12" s="5"/>
      <c r="K12" s="5"/>
      <c r="L12" s="5"/>
      <c r="M12" s="5"/>
    </row>
    <row r="13" spans="1:13" ht="15">
      <c r="A13" s="15"/>
      <c r="B13" s="39" t="s">
        <v>64</v>
      </c>
      <c r="C13" s="42"/>
      <c r="D13" s="42" t="s">
        <v>64</v>
      </c>
      <c r="E13" s="42"/>
      <c r="F13" s="40" t="s">
        <v>169</v>
      </c>
      <c r="G13" s="43"/>
      <c r="H13" s="44" t="s">
        <v>169</v>
      </c>
      <c r="I13" s="20"/>
      <c r="J13" s="5"/>
      <c r="K13" s="5"/>
      <c r="L13" s="5"/>
      <c r="M13" s="5"/>
    </row>
    <row r="14" spans="1:13" ht="15">
      <c r="A14" s="15"/>
      <c r="B14" s="39" t="s">
        <v>72</v>
      </c>
      <c r="C14" s="42"/>
      <c r="D14" s="42" t="s">
        <v>72</v>
      </c>
      <c r="E14" s="42"/>
      <c r="F14" s="40" t="s">
        <v>72</v>
      </c>
      <c r="G14" s="44"/>
      <c r="H14" s="44" t="s">
        <v>72</v>
      </c>
      <c r="I14" s="18"/>
      <c r="J14" s="5"/>
      <c r="K14" s="5"/>
      <c r="L14" s="5"/>
      <c r="M14" s="5"/>
    </row>
    <row r="15" spans="1:13" ht="15">
      <c r="A15" s="15"/>
      <c r="B15" s="40" t="s">
        <v>3</v>
      </c>
      <c r="C15" s="43"/>
      <c r="D15" s="44" t="s">
        <v>4</v>
      </c>
      <c r="E15" s="44"/>
      <c r="F15" s="40" t="s">
        <v>3</v>
      </c>
      <c r="G15" s="43"/>
      <c r="H15" s="44" t="s">
        <v>4</v>
      </c>
      <c r="I15" s="21"/>
      <c r="J15" s="5"/>
      <c r="K15" s="5"/>
      <c r="L15" s="5"/>
      <c r="M15" s="5"/>
    </row>
    <row r="16" spans="1:13" ht="15">
      <c r="A16" s="22"/>
      <c r="B16" s="45"/>
      <c r="C16" s="45"/>
      <c r="D16" s="45"/>
      <c r="E16" s="39"/>
      <c r="F16" s="45"/>
      <c r="G16" s="45"/>
      <c r="H16" s="221" t="s">
        <v>297</v>
      </c>
      <c r="I16" s="19"/>
      <c r="J16" s="6"/>
      <c r="K16" s="6"/>
      <c r="L16" s="6"/>
      <c r="M16" s="6"/>
    </row>
    <row r="17" spans="1:9" ht="15">
      <c r="A17" s="15"/>
      <c r="B17" s="39" t="s">
        <v>35</v>
      </c>
      <c r="C17" s="39"/>
      <c r="D17" s="42" t="s">
        <v>35</v>
      </c>
      <c r="E17" s="42"/>
      <c r="F17" s="39" t="s">
        <v>35</v>
      </c>
      <c r="G17" s="39"/>
      <c r="H17" s="42" t="s">
        <v>35</v>
      </c>
      <c r="I17" s="15"/>
    </row>
    <row r="18" spans="2:9" ht="14.25">
      <c r="B18" s="23"/>
      <c r="C18" s="23"/>
      <c r="D18" s="15"/>
      <c r="E18" s="15"/>
      <c r="F18" s="23"/>
      <c r="G18" s="23"/>
      <c r="H18" s="15"/>
      <c r="I18" s="15"/>
    </row>
    <row r="19" spans="1:9" ht="14.25">
      <c r="A19" s="15" t="s">
        <v>19</v>
      </c>
      <c r="B19" s="21">
        <v>88227</v>
      </c>
      <c r="C19" s="21"/>
      <c r="D19" s="21">
        <v>80162</v>
      </c>
      <c r="E19" s="21"/>
      <c r="F19" s="21">
        <v>372124</v>
      </c>
      <c r="G19" s="21"/>
      <c r="H19" s="21">
        <v>351898</v>
      </c>
      <c r="I19" s="21"/>
    </row>
    <row r="20" spans="1:9" ht="14.25">
      <c r="A20" s="15"/>
      <c r="B20" s="21"/>
      <c r="C20" s="21"/>
      <c r="D20" s="21"/>
      <c r="E20" s="21"/>
      <c r="G20" s="21"/>
      <c r="I20" s="21"/>
    </row>
    <row r="21" spans="1:9" ht="14.25">
      <c r="A21" s="15" t="s">
        <v>73</v>
      </c>
      <c r="B21" s="21">
        <v>1188</v>
      </c>
      <c r="C21" s="21"/>
      <c r="D21" s="21">
        <v>219</v>
      </c>
      <c r="E21" s="21"/>
      <c r="F21" s="21">
        <v>2244</v>
      </c>
      <c r="G21" s="21"/>
      <c r="H21" s="21">
        <v>452</v>
      </c>
      <c r="I21" s="21"/>
    </row>
    <row r="22" spans="1:9" ht="14.25">
      <c r="A22" s="15"/>
      <c r="B22" s="21"/>
      <c r="C22" s="21"/>
      <c r="D22" s="21"/>
      <c r="E22" s="21"/>
      <c r="G22" s="21"/>
      <c r="I22" s="21"/>
    </row>
    <row r="23" spans="1:9" ht="14.25">
      <c r="A23" s="15" t="s">
        <v>152</v>
      </c>
      <c r="B23" s="21">
        <f>-59090-11280-8618</f>
        <v>-78988</v>
      </c>
      <c r="C23" s="21"/>
      <c r="D23" s="21">
        <v>-74305</v>
      </c>
      <c r="E23" s="21"/>
      <c r="F23" s="21">
        <f>-256137-44372-32863</f>
        <v>-333372</v>
      </c>
      <c r="G23" s="21"/>
      <c r="H23" s="21">
        <f>-253608-34540-36317</f>
        <v>-324465</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74</v>
      </c>
      <c r="B26" s="21">
        <f>SUM(B19:B23)</f>
        <v>10427</v>
      </c>
      <c r="C26" s="21"/>
      <c r="D26" s="21">
        <f>SUM(D19:D24)</f>
        <v>6076</v>
      </c>
      <c r="E26" s="21"/>
      <c r="F26" s="21">
        <f>SUM(F19:F24)</f>
        <v>40996</v>
      </c>
      <c r="G26" s="21"/>
      <c r="H26" s="21">
        <f>SUM(H19:H24)</f>
        <v>27885</v>
      </c>
      <c r="I26" s="21"/>
    </row>
    <row r="27" spans="1:9" ht="14.25">
      <c r="A27" s="15"/>
      <c r="B27" s="21"/>
      <c r="C27" s="21"/>
      <c r="D27" s="21"/>
      <c r="E27" s="21"/>
      <c r="F27" s="21"/>
      <c r="G27" s="21"/>
      <c r="H27" s="21"/>
      <c r="I27" s="21"/>
    </row>
    <row r="28" spans="1:9" ht="14.25">
      <c r="A28" s="25" t="s">
        <v>75</v>
      </c>
      <c r="B28" s="24">
        <v>-1365</v>
      </c>
      <c r="C28" s="21"/>
      <c r="D28" s="24">
        <v>-1431</v>
      </c>
      <c r="E28" s="21"/>
      <c r="F28" s="24">
        <v>-5679</v>
      </c>
      <c r="G28" s="21"/>
      <c r="H28" s="24">
        <v>-5470</v>
      </c>
      <c r="I28" s="21"/>
    </row>
    <row r="29" spans="1:9" ht="14.25">
      <c r="A29" s="15"/>
      <c r="B29" s="314"/>
      <c r="C29" s="21"/>
      <c r="D29" s="21"/>
      <c r="E29" s="21"/>
      <c r="F29" s="21"/>
      <c r="G29" s="21"/>
      <c r="H29" s="21"/>
      <c r="I29" s="21"/>
    </row>
    <row r="30" spans="1:9" ht="14.25">
      <c r="A30" s="15" t="s">
        <v>48</v>
      </c>
      <c r="B30" s="21">
        <f>SUM(B26:B28)</f>
        <v>9062</v>
      </c>
      <c r="C30" s="21"/>
      <c r="D30" s="21">
        <f>SUM(D26:D28)</f>
        <v>4645</v>
      </c>
      <c r="E30" s="21"/>
      <c r="F30" s="21">
        <f>SUM(F26:F28)</f>
        <v>35317</v>
      </c>
      <c r="G30" s="21"/>
      <c r="H30" s="21">
        <f>SUM(H26:H28)</f>
        <v>22415</v>
      </c>
      <c r="I30" s="20"/>
    </row>
    <row r="31" spans="1:9" ht="14.25">
      <c r="A31" s="15"/>
      <c r="B31" s="21"/>
      <c r="C31" s="21"/>
      <c r="D31" s="21"/>
      <c r="E31" s="21"/>
      <c r="F31" s="21"/>
      <c r="G31" s="21"/>
      <c r="H31" s="21"/>
      <c r="I31" s="20"/>
    </row>
    <row r="32" spans="1:9" ht="14.25">
      <c r="A32" s="15" t="s">
        <v>31</v>
      </c>
      <c r="B32" s="24">
        <v>-2992</v>
      </c>
      <c r="D32" s="24">
        <v>-1639</v>
      </c>
      <c r="E32" s="21"/>
      <c r="F32" s="24">
        <v>-9605</v>
      </c>
      <c r="G32" s="21"/>
      <c r="H32" s="24">
        <v>-5919</v>
      </c>
      <c r="I32" s="20"/>
    </row>
    <row r="33" spans="1:9" ht="14.25">
      <c r="A33" s="15"/>
      <c r="D33" s="21"/>
      <c r="E33" s="21"/>
      <c r="G33" s="21"/>
      <c r="I33" s="20"/>
    </row>
    <row r="34" spans="1:9" ht="14.25">
      <c r="A34" s="15" t="s">
        <v>76</v>
      </c>
      <c r="B34" s="21">
        <f>SUM(B30:B32)</f>
        <v>6070</v>
      </c>
      <c r="C34" s="15"/>
      <c r="D34" s="26">
        <f>SUM(D30:D32)</f>
        <v>3006</v>
      </c>
      <c r="E34" s="15"/>
      <c r="F34" s="21">
        <f>SUM(F30:F32)</f>
        <v>25712</v>
      </c>
      <c r="G34" s="15"/>
      <c r="H34" s="21">
        <f>SUM(H30:H32)</f>
        <v>16496</v>
      </c>
      <c r="I34" s="27"/>
    </row>
    <row r="35" spans="1:9" ht="14.25">
      <c r="A35" s="15"/>
      <c r="B35" s="15"/>
      <c r="C35" s="15"/>
      <c r="D35" s="15"/>
      <c r="E35" s="15"/>
      <c r="F35" s="15"/>
      <c r="G35" s="15"/>
      <c r="H35" s="15"/>
      <c r="I35" s="15"/>
    </row>
    <row r="36" spans="1:9" ht="14.25">
      <c r="A36" s="15" t="s">
        <v>77</v>
      </c>
      <c r="B36" s="24">
        <v>-17</v>
      </c>
      <c r="C36" s="15"/>
      <c r="D36" s="28">
        <v>-107</v>
      </c>
      <c r="E36" s="15"/>
      <c r="F36" s="24">
        <v>-98</v>
      </c>
      <c r="G36" s="15"/>
      <c r="H36" s="24">
        <v>-282</v>
      </c>
      <c r="I36" s="15"/>
    </row>
    <row r="37" spans="1:9" ht="14.25">
      <c r="A37" s="15"/>
      <c r="B37" s="21"/>
      <c r="C37" s="15"/>
      <c r="D37" s="30"/>
      <c r="E37" s="15"/>
      <c r="F37" s="21"/>
      <c r="G37" s="15"/>
      <c r="H37" s="21"/>
      <c r="I37" s="15"/>
    </row>
    <row r="38" spans="1:9" ht="15" thickBot="1">
      <c r="A38" s="15" t="s">
        <v>78</v>
      </c>
      <c r="B38" s="31">
        <f>SUM(B34:B36)</f>
        <v>6053</v>
      </c>
      <c r="C38" s="15"/>
      <c r="D38" s="31">
        <f>SUM(D34:D36)</f>
        <v>2899</v>
      </c>
      <c r="E38" s="15"/>
      <c r="F38" s="31">
        <f>SUM(F34:F36)</f>
        <v>25614</v>
      </c>
      <c r="G38" s="15"/>
      <c r="H38" s="31">
        <f>SUM(H34:H36)</f>
        <v>16214</v>
      </c>
      <c r="I38" s="15"/>
    </row>
    <row r="39" spans="1:9" ht="14.25">
      <c r="A39" s="15"/>
      <c r="B39" s="15"/>
      <c r="C39" s="15"/>
      <c r="D39" s="15"/>
      <c r="E39" s="15"/>
      <c r="F39" s="15"/>
      <c r="G39" s="15"/>
      <c r="H39" s="15"/>
      <c r="I39" s="15"/>
    </row>
    <row r="40" spans="1:9" ht="14.25">
      <c r="A40" s="15"/>
      <c r="B40" s="32"/>
      <c r="C40" s="15"/>
      <c r="D40" s="15"/>
      <c r="E40" s="15"/>
      <c r="F40" s="15"/>
      <c r="G40" s="15"/>
      <c r="H40" s="15"/>
      <c r="I40" s="15"/>
    </row>
    <row r="41" spans="1:9" ht="14.25">
      <c r="A41" s="15" t="s">
        <v>170</v>
      </c>
      <c r="B41" s="12"/>
      <c r="C41" s="12"/>
      <c r="D41" s="33"/>
      <c r="E41" s="12"/>
      <c r="F41" s="12"/>
      <c r="G41" s="12"/>
      <c r="H41" s="33"/>
      <c r="I41" s="12"/>
    </row>
    <row r="42" spans="1:9" ht="15" thickBot="1">
      <c r="A42" s="15" t="s">
        <v>79</v>
      </c>
      <c r="B42" s="34">
        <f>'Notes-pg 6'!F314</f>
        <v>5.226709495807753</v>
      </c>
      <c r="C42" s="15"/>
      <c r="D42" s="35">
        <f>'Notes-pg 6'!G314</f>
        <v>2.5100436378749045</v>
      </c>
      <c r="E42" s="15"/>
      <c r="F42" s="34">
        <f>'Notes-pg 6'!I314</f>
        <v>22.151882313260515</v>
      </c>
      <c r="G42" s="15"/>
      <c r="H42" s="35">
        <f>'Notes-pg 6'!J314</f>
        <v>14.258076997485006</v>
      </c>
      <c r="I42" s="15"/>
    </row>
    <row r="43" spans="1:9" ht="14.25">
      <c r="A43" s="15"/>
      <c r="B43" s="36"/>
      <c r="C43" s="15"/>
      <c r="D43" s="37"/>
      <c r="E43" s="15"/>
      <c r="F43" s="36"/>
      <c r="G43" s="15"/>
      <c r="H43" s="37"/>
      <c r="I43" s="15"/>
    </row>
    <row r="44" spans="1:9" ht="15" thickBot="1">
      <c r="A44" s="38" t="s">
        <v>131</v>
      </c>
      <c r="B44" s="34">
        <f>'Notes-pg 6'!F323</f>
        <v>5.176239651788</v>
      </c>
      <c r="C44" s="15"/>
      <c r="D44" s="35">
        <f>'Notes-pg 6'!G323</f>
        <v>2.489676120268933</v>
      </c>
      <c r="E44" s="15"/>
      <c r="F44" s="34">
        <f>'Notes-pg 6'!I323</f>
        <v>21.934353363535344</v>
      </c>
      <c r="G44" s="15"/>
      <c r="H44" s="35">
        <f>'Notes-pg 6'!J323</f>
        <v>14.098210108641036</v>
      </c>
      <c r="I44" s="15"/>
    </row>
    <row r="45" spans="1:9" ht="14.25">
      <c r="A45" s="15"/>
      <c r="B45" s="15"/>
      <c r="C45" s="15"/>
      <c r="D45" s="15"/>
      <c r="E45" s="15"/>
      <c r="F45" s="15"/>
      <c r="G45" s="15"/>
      <c r="H45" s="15"/>
      <c r="I45" s="15"/>
    </row>
    <row r="46" spans="1:9" ht="14.25">
      <c r="A46" s="15"/>
      <c r="B46" s="15"/>
      <c r="C46" s="15"/>
      <c r="D46" s="15"/>
      <c r="E46" s="15"/>
      <c r="F46" s="15"/>
      <c r="G46" s="15"/>
      <c r="H46" s="15"/>
      <c r="I46" s="15"/>
    </row>
    <row r="47" spans="1:9" ht="14.25">
      <c r="A47" s="15"/>
      <c r="B47" s="15"/>
      <c r="C47" s="15"/>
      <c r="D47" s="15"/>
      <c r="E47" s="15"/>
      <c r="F47" s="15"/>
      <c r="G47" s="15"/>
      <c r="H47" s="15"/>
      <c r="I47" s="15"/>
    </row>
    <row r="48" spans="1:9" ht="14.25">
      <c r="A48" s="349" t="s">
        <v>244</v>
      </c>
      <c r="B48" s="349"/>
      <c r="C48" s="349"/>
      <c r="D48" s="349"/>
      <c r="E48" s="349"/>
      <c r="F48" s="349"/>
      <c r="G48" s="349"/>
      <c r="H48" s="349"/>
      <c r="I48" s="15"/>
    </row>
    <row r="49" spans="1:9" ht="14.25">
      <c r="A49" s="349"/>
      <c r="B49" s="349"/>
      <c r="C49" s="349"/>
      <c r="D49" s="349"/>
      <c r="E49" s="349"/>
      <c r="F49" s="349"/>
      <c r="G49" s="349"/>
      <c r="H49" s="349"/>
      <c r="I49" s="15"/>
    </row>
    <row r="50" spans="1:9" ht="14.25">
      <c r="A50" s="15"/>
      <c r="B50" s="15"/>
      <c r="C50" s="15"/>
      <c r="D50" s="15"/>
      <c r="E50" s="15"/>
      <c r="F50" s="15"/>
      <c r="G50" s="15"/>
      <c r="H50" s="15"/>
      <c r="I50" s="15"/>
    </row>
    <row r="51" spans="2:9" ht="14.25">
      <c r="B51" s="15"/>
      <c r="C51" s="15"/>
      <c r="D51" s="15"/>
      <c r="E51" s="15"/>
      <c r="F51" s="15"/>
      <c r="G51" s="15"/>
      <c r="H51" s="15"/>
      <c r="I51" s="15"/>
    </row>
    <row r="52" spans="1:9" ht="14.25">
      <c r="A52" s="15"/>
      <c r="B52" s="15"/>
      <c r="C52" s="15"/>
      <c r="D52" s="15"/>
      <c r="E52" s="15"/>
      <c r="F52" s="15"/>
      <c r="G52" s="15"/>
      <c r="H52" s="15"/>
      <c r="I52" s="15"/>
    </row>
    <row r="53" spans="1:9" ht="14.25">
      <c r="A53" s="1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142" ht="9" customHeight="1">
      <c r="B142" s="316" t="s">
        <v>306</v>
      </c>
    </row>
    <row r="143" ht="6" customHeight="1"/>
    <row r="203" ht="14.25">
      <c r="B203" s="10" t="s">
        <v>307</v>
      </c>
    </row>
    <row r="223" ht="14.25">
      <c r="C223" s="10" t="s">
        <v>310</v>
      </c>
    </row>
    <row r="230" ht="14.25">
      <c r="B230" s="10" t="s">
        <v>313</v>
      </c>
    </row>
  </sheetData>
  <mergeCells count="3">
    <mergeCell ref="F11:H11"/>
    <mergeCell ref="B11:D11"/>
    <mergeCell ref="A48:H49"/>
  </mergeCells>
  <printOptions/>
  <pageMargins left="1" right="0" top="0.5" bottom="0.25" header="0.2" footer="0.2"/>
  <pageSetup fitToHeight="1" fitToWidth="1" horizontalDpi="600" verticalDpi="600" orientation="portrait" paperSize="9" scale="83"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30"/>
  <sheetViews>
    <sheetView view="pageBreakPreview" zoomScale="75" zoomScaleNormal="75" zoomScaleSheetLayoutView="75" workbookViewId="0" topLeftCell="A1">
      <selection activeCell="C61" sqref="C61"/>
    </sheetView>
  </sheetViews>
  <sheetFormatPr defaultColWidth="9.140625" defaultRowHeight="12.75"/>
  <cols>
    <col min="1" max="1" width="2.57421875" style="51" customWidth="1"/>
    <col min="2" max="2" width="50.8515625" style="47" customWidth="1"/>
    <col min="3" max="3" width="16.7109375" style="10" customWidth="1"/>
    <col min="4" max="4" width="7.00390625" style="56" customWidth="1"/>
    <col min="5" max="5" width="16.7109375" style="47" customWidth="1"/>
    <col min="6" max="6" width="1.7109375" style="47" customWidth="1"/>
    <col min="7" max="10" width="17.57421875" style="15" customWidth="1"/>
    <col min="11" max="16384" width="9.140625" style="4" customWidth="1"/>
  </cols>
  <sheetData>
    <row r="1" spans="3:10" ht="15">
      <c r="C1" s="48"/>
      <c r="D1" s="49"/>
      <c r="E1" s="50"/>
      <c r="G1" s="17"/>
      <c r="H1" s="17"/>
      <c r="I1" s="17"/>
      <c r="J1" s="17"/>
    </row>
    <row r="2" spans="3:10" ht="15">
      <c r="C2" s="48"/>
      <c r="D2" s="49"/>
      <c r="E2" s="50"/>
      <c r="G2" s="17"/>
      <c r="H2" s="17"/>
      <c r="I2" s="17"/>
      <c r="J2" s="17"/>
    </row>
    <row r="3" spans="1:10" ht="18">
      <c r="A3" s="9" t="s">
        <v>171</v>
      </c>
      <c r="C3" s="48"/>
      <c r="D3" s="49"/>
      <c r="E3" s="50"/>
      <c r="G3" s="17"/>
      <c r="H3" s="17"/>
      <c r="I3" s="17"/>
      <c r="J3" s="17"/>
    </row>
    <row r="4" spans="3:10" ht="14.25">
      <c r="C4" s="11"/>
      <c r="D4" s="52"/>
      <c r="E4" s="53"/>
      <c r="G4" s="54"/>
      <c r="H4" s="54"/>
      <c r="I4" s="54"/>
      <c r="J4" s="54"/>
    </row>
    <row r="5" ht="15">
      <c r="A5" s="55" t="s">
        <v>303</v>
      </c>
    </row>
    <row r="6" ht="14.25">
      <c r="A6" s="58"/>
    </row>
    <row r="7" spans="1:10" ht="15">
      <c r="A7" s="57" t="s">
        <v>185</v>
      </c>
      <c r="B7" s="10"/>
      <c r="C7" s="48"/>
      <c r="D7" s="49"/>
      <c r="E7" s="50"/>
      <c r="G7" s="17"/>
      <c r="H7" s="17"/>
      <c r="I7" s="17"/>
      <c r="J7" s="17"/>
    </row>
    <row r="8" spans="1:10" ht="15">
      <c r="A8" s="55"/>
      <c r="B8" s="50"/>
      <c r="C8" s="48"/>
      <c r="D8" s="49"/>
      <c r="E8" s="50"/>
      <c r="G8" s="17"/>
      <c r="H8" s="17"/>
      <c r="I8" s="17"/>
      <c r="J8" s="17"/>
    </row>
    <row r="9" spans="2:10" ht="15">
      <c r="B9" s="59"/>
      <c r="C9" s="105" t="s">
        <v>172</v>
      </c>
      <c r="D9" s="60"/>
      <c r="E9" s="45" t="s">
        <v>172</v>
      </c>
      <c r="F9" s="59"/>
      <c r="G9" s="42"/>
      <c r="H9" s="42"/>
      <c r="I9" s="42"/>
      <c r="J9" s="42"/>
    </row>
    <row r="10" spans="1:10" ht="15">
      <c r="A10" s="55"/>
      <c r="B10" s="61"/>
      <c r="C10" s="105" t="s">
        <v>3</v>
      </c>
      <c r="D10" s="62"/>
      <c r="E10" s="45" t="s">
        <v>235</v>
      </c>
      <c r="F10" s="61"/>
      <c r="G10" s="63"/>
      <c r="H10" s="63"/>
      <c r="I10" s="63"/>
      <c r="J10" s="63"/>
    </row>
    <row r="11" spans="1:10" ht="15">
      <c r="A11" s="55"/>
      <c r="B11" s="61"/>
      <c r="C11" s="220" t="s">
        <v>195</v>
      </c>
      <c r="D11" s="62"/>
      <c r="E11" s="221" t="s">
        <v>196</v>
      </c>
      <c r="F11" s="61"/>
      <c r="G11" s="63"/>
      <c r="H11" s="63"/>
      <c r="I11" s="63"/>
      <c r="J11" s="63"/>
    </row>
    <row r="12" spans="1:10" ht="15">
      <c r="A12" s="55"/>
      <c r="B12" s="61"/>
      <c r="C12" s="220"/>
      <c r="D12" s="62"/>
      <c r="E12" s="221"/>
      <c r="F12" s="61"/>
      <c r="G12" s="63"/>
      <c r="H12" s="63"/>
      <c r="I12" s="63"/>
      <c r="J12" s="63"/>
    </row>
    <row r="13" spans="1:10" ht="15">
      <c r="A13" s="55"/>
      <c r="B13" s="61"/>
      <c r="C13" s="105" t="s">
        <v>35</v>
      </c>
      <c r="D13" s="106"/>
      <c r="E13" s="107" t="s">
        <v>35</v>
      </c>
      <c r="F13" s="61"/>
      <c r="G13" s="39"/>
      <c r="H13" s="39"/>
      <c r="I13" s="39"/>
      <c r="J13" s="39"/>
    </row>
    <row r="14" spans="1:10" ht="15">
      <c r="A14" s="55"/>
      <c r="B14" s="61"/>
      <c r="C14" s="105"/>
      <c r="D14" s="106"/>
      <c r="E14" s="107"/>
      <c r="F14" s="61"/>
      <c r="G14" s="39"/>
      <c r="H14" s="39"/>
      <c r="I14" s="39"/>
      <c r="J14" s="39"/>
    </row>
    <row r="15" spans="1:10" ht="15">
      <c r="A15" s="71" t="s">
        <v>173</v>
      </c>
      <c r="C15" s="64"/>
      <c r="D15" s="60"/>
      <c r="E15" s="65"/>
      <c r="G15" s="18"/>
      <c r="H15" s="18"/>
      <c r="I15" s="18"/>
      <c r="J15" s="18"/>
    </row>
    <row r="16" spans="1:10" ht="14.25">
      <c r="A16" s="4"/>
      <c r="B16" s="51" t="s">
        <v>174</v>
      </c>
      <c r="C16" s="66">
        <v>62239</v>
      </c>
      <c r="D16" s="67"/>
      <c r="E16" s="68">
        <v>61569</v>
      </c>
      <c r="G16" s="41"/>
      <c r="H16" s="41"/>
      <c r="I16" s="41"/>
      <c r="J16" s="41"/>
    </row>
    <row r="17" spans="1:10" ht="14.25">
      <c r="A17" s="4"/>
      <c r="B17" s="51" t="s">
        <v>197</v>
      </c>
      <c r="C17" s="66">
        <v>123</v>
      </c>
      <c r="D17" s="67"/>
      <c r="E17" s="68">
        <v>124</v>
      </c>
      <c r="G17" s="41"/>
      <c r="H17" s="41"/>
      <c r="I17" s="41"/>
      <c r="J17" s="41"/>
    </row>
    <row r="18" spans="1:10" ht="14.25">
      <c r="A18" s="4"/>
      <c r="B18" s="51" t="s">
        <v>198</v>
      </c>
      <c r="C18" s="66">
        <v>383</v>
      </c>
      <c r="D18" s="67"/>
      <c r="E18" s="68">
        <v>383</v>
      </c>
      <c r="G18" s="41"/>
      <c r="H18" s="41"/>
      <c r="I18" s="41"/>
      <c r="J18" s="41"/>
    </row>
    <row r="19" spans="1:10" ht="14.25">
      <c r="A19" s="4"/>
      <c r="B19" s="51" t="s">
        <v>175</v>
      </c>
      <c r="C19" s="66">
        <v>-9985</v>
      </c>
      <c r="D19" s="67"/>
      <c r="E19" s="68">
        <v>-14552</v>
      </c>
      <c r="G19" s="41"/>
      <c r="H19" s="41"/>
      <c r="I19" s="41"/>
      <c r="J19" s="41"/>
    </row>
    <row r="20" spans="1:10" ht="14.25">
      <c r="A20" s="4"/>
      <c r="B20" s="51" t="s">
        <v>178</v>
      </c>
      <c r="C20" s="69">
        <v>877</v>
      </c>
      <c r="D20" s="67"/>
      <c r="E20" s="70">
        <v>877</v>
      </c>
      <c r="G20" s="41"/>
      <c r="H20" s="41"/>
      <c r="I20" s="41"/>
      <c r="J20" s="41"/>
    </row>
    <row r="21" spans="1:10" ht="15">
      <c r="A21" s="55"/>
      <c r="C21" s="66">
        <f>SUM(C16:C20)</f>
        <v>53637</v>
      </c>
      <c r="D21" s="67"/>
      <c r="E21" s="66">
        <f>SUM(E16:E20)</f>
        <v>48401</v>
      </c>
      <c r="G21" s="41"/>
      <c r="H21" s="41"/>
      <c r="I21" s="41"/>
      <c r="J21" s="41"/>
    </row>
    <row r="22" spans="1:10" ht="15">
      <c r="A22" s="71" t="s">
        <v>65</v>
      </c>
      <c r="C22" s="72"/>
      <c r="D22" s="73"/>
      <c r="E22" s="68"/>
      <c r="G22" s="27"/>
      <c r="H22" s="27"/>
      <c r="I22" s="41"/>
      <c r="J22" s="41"/>
    </row>
    <row r="23" spans="2:10" ht="14.25">
      <c r="B23" s="51" t="s">
        <v>52</v>
      </c>
      <c r="C23" s="74">
        <v>286910</v>
      </c>
      <c r="D23" s="41"/>
      <c r="E23" s="75">
        <v>250671</v>
      </c>
      <c r="G23" s="41"/>
      <c r="H23" s="41"/>
      <c r="I23" s="41"/>
      <c r="J23" s="41"/>
    </row>
    <row r="24" spans="2:10" ht="14.25">
      <c r="B24" s="51" t="s">
        <v>111</v>
      </c>
      <c r="C24" s="76">
        <v>1679</v>
      </c>
      <c r="D24" s="41"/>
      <c r="E24" s="77">
        <v>850</v>
      </c>
      <c r="G24" s="41"/>
      <c r="H24" s="41"/>
      <c r="I24" s="41"/>
      <c r="J24" s="41"/>
    </row>
    <row r="25" spans="2:10" ht="14.25">
      <c r="B25" s="51" t="s">
        <v>176</v>
      </c>
      <c r="C25" s="76">
        <v>9484</v>
      </c>
      <c r="D25" s="41"/>
      <c r="E25" s="77">
        <v>4134</v>
      </c>
      <c r="G25" s="41"/>
      <c r="H25" s="41"/>
      <c r="I25" s="41"/>
      <c r="J25" s="41"/>
    </row>
    <row r="26" spans="2:10" ht="14.25">
      <c r="B26" s="51" t="s">
        <v>110</v>
      </c>
      <c r="C26" s="76">
        <v>2505</v>
      </c>
      <c r="D26" s="41"/>
      <c r="E26" s="77">
        <v>3186</v>
      </c>
      <c r="G26" s="41"/>
      <c r="H26" s="41"/>
      <c r="I26" s="41"/>
      <c r="J26" s="41"/>
    </row>
    <row r="27" spans="2:10" ht="14.25">
      <c r="B27" s="51" t="s">
        <v>177</v>
      </c>
      <c r="C27" s="76">
        <v>3077</v>
      </c>
      <c r="D27" s="41"/>
      <c r="E27" s="77">
        <v>4249</v>
      </c>
      <c r="G27" s="41"/>
      <c r="H27" s="41"/>
      <c r="I27" s="41"/>
      <c r="J27" s="41"/>
    </row>
    <row r="28" spans="2:10" ht="14.25">
      <c r="B28" s="51" t="s">
        <v>60</v>
      </c>
      <c r="C28" s="78">
        <v>4239</v>
      </c>
      <c r="D28" s="41"/>
      <c r="E28" s="79">
        <v>6759</v>
      </c>
      <c r="G28" s="41"/>
      <c r="H28" s="41"/>
      <c r="I28" s="41"/>
      <c r="J28" s="41"/>
    </row>
    <row r="29" spans="2:10" ht="18" customHeight="1">
      <c r="B29" s="313"/>
      <c r="C29" s="81">
        <f>SUM(C23:C28)</f>
        <v>307894</v>
      </c>
      <c r="D29" s="82"/>
      <c r="E29" s="81">
        <f>SUM(E23:E28)</f>
        <v>269849</v>
      </c>
      <c r="G29" s="83"/>
      <c r="H29" s="83"/>
      <c r="I29" s="41"/>
      <c r="J29" s="41"/>
    </row>
    <row r="30" spans="1:10" ht="15">
      <c r="A30" s="71" t="s">
        <v>66</v>
      </c>
      <c r="C30" s="84"/>
      <c r="D30" s="73"/>
      <c r="E30" s="85"/>
      <c r="G30" s="27"/>
      <c r="H30" s="27"/>
      <c r="I30" s="41"/>
      <c r="J30" s="41"/>
    </row>
    <row r="31" spans="2:10" ht="14.25">
      <c r="B31" s="51" t="s">
        <v>112</v>
      </c>
      <c r="C31" s="86">
        <v>39212</v>
      </c>
      <c r="D31" s="41"/>
      <c r="E31" s="77">
        <v>30365</v>
      </c>
      <c r="G31" s="87"/>
      <c r="H31" s="41"/>
      <c r="I31" s="41"/>
      <c r="J31" s="41"/>
    </row>
    <row r="32" spans="2:10" ht="14.25">
      <c r="B32" s="51" t="s">
        <v>179</v>
      </c>
      <c r="C32" s="86">
        <v>15301</v>
      </c>
      <c r="D32" s="41"/>
      <c r="E32" s="77">
        <v>13789</v>
      </c>
      <c r="G32" s="87"/>
      <c r="H32" s="41"/>
      <c r="I32" s="41"/>
      <c r="J32" s="41"/>
    </row>
    <row r="33" spans="2:10" ht="14.25">
      <c r="B33" s="13" t="s">
        <v>180</v>
      </c>
      <c r="C33" s="86">
        <v>2191</v>
      </c>
      <c r="D33" s="41"/>
      <c r="E33" s="77">
        <v>2142</v>
      </c>
      <c r="G33" s="87"/>
      <c r="H33" s="41"/>
      <c r="I33" s="41"/>
      <c r="J33" s="41"/>
    </row>
    <row r="34" spans="2:10" ht="14.25">
      <c r="B34" s="51" t="s">
        <v>183</v>
      </c>
      <c r="C34" s="86">
        <f>26800+2587+1340+34887</f>
        <v>65614</v>
      </c>
      <c r="D34" s="41"/>
      <c r="E34" s="77">
        <v>58068</v>
      </c>
      <c r="G34" s="87"/>
      <c r="H34" s="41"/>
      <c r="I34" s="41"/>
      <c r="J34" s="41"/>
    </row>
    <row r="35" spans="2:10" ht="14.25">
      <c r="B35" s="47" t="s">
        <v>181</v>
      </c>
      <c r="C35" s="88">
        <v>3734</v>
      </c>
      <c r="D35" s="41"/>
      <c r="E35" s="79">
        <v>402</v>
      </c>
      <c r="G35" s="41"/>
      <c r="H35" s="41"/>
      <c r="I35" s="41"/>
      <c r="J35" s="41"/>
    </row>
    <row r="36" spans="2:10" ht="18" customHeight="1">
      <c r="B36" s="80"/>
      <c r="C36" s="81">
        <f>SUM(C31:C35)</f>
        <v>126052</v>
      </c>
      <c r="D36" s="82"/>
      <c r="E36" s="81">
        <f>SUM(E31:E35)</f>
        <v>104766</v>
      </c>
      <c r="G36" s="83"/>
      <c r="H36" s="83"/>
      <c r="I36" s="41"/>
      <c r="J36" s="41"/>
    </row>
    <row r="37" spans="3:10" ht="1.5" customHeight="1">
      <c r="C37" s="72"/>
      <c r="D37" s="73"/>
      <c r="E37" s="68"/>
      <c r="G37" s="27"/>
      <c r="H37" s="27"/>
      <c r="I37" s="41"/>
      <c r="J37" s="41"/>
    </row>
    <row r="38" spans="1:10" ht="15">
      <c r="A38" s="71" t="s">
        <v>184</v>
      </c>
      <c r="C38" s="29">
        <f>C29-C36</f>
        <v>181842</v>
      </c>
      <c r="D38" s="82"/>
      <c r="E38" s="29">
        <f>E29-E36</f>
        <v>165083</v>
      </c>
      <c r="G38" s="83"/>
      <c r="H38" s="83"/>
      <c r="I38" s="41"/>
      <c r="J38" s="41"/>
    </row>
    <row r="39" spans="3:10" ht="1.5" customHeight="1">
      <c r="C39" s="27"/>
      <c r="D39" s="82"/>
      <c r="E39" s="89"/>
      <c r="G39" s="83"/>
      <c r="H39" s="83"/>
      <c r="I39" s="41"/>
      <c r="J39" s="41"/>
    </row>
    <row r="40" spans="3:10" ht="15" thickBot="1">
      <c r="C40" s="90">
        <f>C38+C21</f>
        <v>235479</v>
      </c>
      <c r="D40" s="82"/>
      <c r="E40" s="90">
        <f>E21+E38</f>
        <v>213484</v>
      </c>
      <c r="G40" s="83"/>
      <c r="H40" s="83"/>
      <c r="I40" s="41"/>
      <c r="J40" s="41"/>
    </row>
    <row r="41" spans="3:10" ht="14.25">
      <c r="C41" s="72"/>
      <c r="D41" s="73"/>
      <c r="E41" s="68"/>
      <c r="G41" s="27"/>
      <c r="H41" s="27"/>
      <c r="I41" s="41"/>
      <c r="J41" s="41"/>
    </row>
    <row r="42" spans="1:10" ht="15">
      <c r="A42" s="55" t="s">
        <v>186</v>
      </c>
      <c r="C42" s="72"/>
      <c r="D42" s="73"/>
      <c r="E42" s="68"/>
      <c r="G42" s="27"/>
      <c r="H42" s="27"/>
      <c r="I42" s="41"/>
      <c r="J42" s="41"/>
    </row>
    <row r="43" spans="1:10" ht="15">
      <c r="A43" s="71" t="s">
        <v>67</v>
      </c>
      <c r="C43" s="66">
        <v>115882</v>
      </c>
      <c r="D43" s="67"/>
      <c r="E43" s="68">
        <v>115535</v>
      </c>
      <c r="G43" s="41"/>
      <c r="H43" s="41"/>
      <c r="I43" s="41"/>
      <c r="J43" s="41"/>
    </row>
    <row r="44" spans="1:10" ht="15">
      <c r="A44" s="71" t="s">
        <v>163</v>
      </c>
      <c r="C44" s="66">
        <v>165</v>
      </c>
      <c r="D44" s="67"/>
      <c r="E44" s="68">
        <v>207</v>
      </c>
      <c r="G44" s="41"/>
      <c r="H44" s="41"/>
      <c r="I44" s="41"/>
      <c r="J44" s="41"/>
    </row>
    <row r="45" spans="1:10" ht="15">
      <c r="A45" s="55" t="s">
        <v>68</v>
      </c>
      <c r="C45" s="66">
        <v>48433</v>
      </c>
      <c r="D45" s="67"/>
      <c r="E45" s="68">
        <v>48225</v>
      </c>
      <c r="G45" s="41"/>
      <c r="H45" s="41"/>
      <c r="I45" s="41"/>
      <c r="J45" s="41"/>
    </row>
    <row r="46" spans="1:10" ht="15">
      <c r="A46" s="55" t="s">
        <v>220</v>
      </c>
      <c r="C46" s="69">
        <v>41885</v>
      </c>
      <c r="D46" s="67"/>
      <c r="E46" s="70">
        <v>21264</v>
      </c>
      <c r="G46" s="41"/>
      <c r="H46" s="41"/>
      <c r="I46" s="41"/>
      <c r="J46" s="41"/>
    </row>
    <row r="47" spans="2:10" ht="3" customHeight="1">
      <c r="B47" s="91"/>
      <c r="C47" s="41"/>
      <c r="D47" s="67"/>
      <c r="E47" s="89"/>
      <c r="G47" s="41"/>
      <c r="H47" s="41"/>
      <c r="I47" s="41"/>
      <c r="J47" s="41"/>
    </row>
    <row r="48" spans="1:10" ht="15">
      <c r="A48" s="71" t="s">
        <v>221</v>
      </c>
      <c r="C48" s="44">
        <f>SUM(C43:C46)</f>
        <v>206365</v>
      </c>
      <c r="D48" s="92"/>
      <c r="E48" s="44">
        <f>SUM(E43:E46)</f>
        <v>185231</v>
      </c>
      <c r="G48" s="93"/>
      <c r="H48" s="93"/>
      <c r="I48" s="41"/>
      <c r="J48" s="41"/>
    </row>
    <row r="49" spans="3:10" ht="14.25">
      <c r="C49" s="94"/>
      <c r="D49" s="95"/>
      <c r="E49" s="68"/>
      <c r="G49" s="44"/>
      <c r="H49" s="44"/>
      <c r="I49" s="41"/>
      <c r="J49" s="41"/>
    </row>
    <row r="50" spans="1:10" ht="15">
      <c r="A50" s="55" t="s">
        <v>69</v>
      </c>
      <c r="C50" s="66">
        <v>1724</v>
      </c>
      <c r="D50" s="67"/>
      <c r="E50" s="89">
        <v>387</v>
      </c>
      <c r="G50" s="41"/>
      <c r="H50" s="41"/>
      <c r="I50" s="41"/>
      <c r="J50" s="41"/>
    </row>
    <row r="51" spans="1:10" ht="15">
      <c r="A51" s="96"/>
      <c r="C51" s="66"/>
      <c r="D51" s="67"/>
      <c r="E51" s="68"/>
      <c r="G51" s="41"/>
      <c r="H51" s="41"/>
      <c r="I51" s="41"/>
      <c r="J51" s="41"/>
    </row>
    <row r="52" spans="1:10" ht="15">
      <c r="A52" s="55" t="s">
        <v>188</v>
      </c>
      <c r="C52" s="94"/>
      <c r="D52" s="95"/>
      <c r="E52" s="68"/>
      <c r="G52" s="44"/>
      <c r="H52" s="44"/>
      <c r="I52" s="41"/>
      <c r="J52" s="41"/>
    </row>
    <row r="53" spans="1:10" ht="14.25">
      <c r="A53" s="4"/>
      <c r="B53" s="47" t="s">
        <v>109</v>
      </c>
      <c r="C53" s="44">
        <v>2015</v>
      </c>
      <c r="D53" s="44"/>
      <c r="E53" s="44">
        <v>2528</v>
      </c>
      <c r="F53" s="56"/>
      <c r="G53" s="44"/>
      <c r="H53" s="44"/>
      <c r="I53" s="41"/>
      <c r="J53" s="41"/>
    </row>
    <row r="54" spans="1:10" ht="14.25">
      <c r="A54" s="4"/>
      <c r="B54" s="47" t="s">
        <v>162</v>
      </c>
      <c r="C54" s="44">
        <v>14400</v>
      </c>
      <c r="D54" s="44"/>
      <c r="E54" s="44">
        <v>14400</v>
      </c>
      <c r="F54" s="56"/>
      <c r="G54" s="44"/>
      <c r="H54" s="44"/>
      <c r="I54" s="41"/>
      <c r="J54" s="41"/>
    </row>
    <row r="55" spans="1:10" ht="14.25">
      <c r="A55" s="4"/>
      <c r="B55" s="47" t="s">
        <v>187</v>
      </c>
      <c r="C55" s="44">
        <f>4494+3616</f>
        <v>8110</v>
      </c>
      <c r="D55" s="44"/>
      <c r="E55" s="44">
        <v>8018</v>
      </c>
      <c r="F55" s="56"/>
      <c r="G55" s="44"/>
      <c r="H55" s="44"/>
      <c r="I55" s="41"/>
      <c r="J55" s="41"/>
    </row>
    <row r="56" spans="1:10" ht="14.25">
      <c r="A56" s="4"/>
      <c r="B56" s="47" t="s">
        <v>182</v>
      </c>
      <c r="C56" s="41">
        <v>2865</v>
      </c>
      <c r="D56" s="67"/>
      <c r="E56" s="41">
        <v>2920</v>
      </c>
      <c r="F56" s="56"/>
      <c r="G56" s="41"/>
      <c r="H56" s="41"/>
      <c r="I56" s="41"/>
      <c r="J56" s="41"/>
    </row>
    <row r="57" spans="3:10" ht="3" customHeight="1">
      <c r="C57" s="29"/>
      <c r="D57" s="73"/>
      <c r="E57" s="70"/>
      <c r="F57" s="56"/>
      <c r="G57" s="27"/>
      <c r="H57" s="27"/>
      <c r="I57" s="41"/>
      <c r="J57" s="41"/>
    </row>
    <row r="58" spans="3:10" ht="15" thickBot="1">
      <c r="C58" s="90">
        <f>SUM(C48:C56)</f>
        <v>235479</v>
      </c>
      <c r="D58" s="82"/>
      <c r="E58" s="90">
        <f>SUM(E48:E56)</f>
        <v>213484</v>
      </c>
      <c r="G58" s="83"/>
      <c r="H58" s="83"/>
      <c r="I58" s="41"/>
      <c r="J58" s="41"/>
    </row>
    <row r="59" spans="4:10" ht="14.25">
      <c r="D59" s="73"/>
      <c r="E59" s="68"/>
      <c r="G59" s="27"/>
      <c r="H59" s="27"/>
      <c r="I59" s="41"/>
      <c r="J59" s="41"/>
    </row>
    <row r="60" spans="1:10" ht="14.25">
      <c r="A60" s="80" t="s">
        <v>277</v>
      </c>
      <c r="C60" s="97"/>
      <c r="D60" s="98"/>
      <c r="E60" s="97"/>
      <c r="F60" s="99"/>
      <c r="G60" s="100"/>
      <c r="H60" s="100"/>
      <c r="I60" s="41"/>
      <c r="J60" s="41"/>
    </row>
    <row r="61" spans="1:10" ht="14.25">
      <c r="A61" s="80" t="s">
        <v>276</v>
      </c>
      <c r="C61" s="97">
        <f>+C48/C43</f>
        <v>1.7808201446298821</v>
      </c>
      <c r="D61" s="98"/>
      <c r="E61" s="97">
        <f>+E48/E43</f>
        <v>1.6032457696801834</v>
      </c>
      <c r="F61" s="99"/>
      <c r="G61" s="100"/>
      <c r="H61" s="100"/>
      <c r="I61" s="41"/>
      <c r="J61" s="41"/>
    </row>
    <row r="62" spans="1:10" ht="14.25">
      <c r="A62" s="80"/>
      <c r="C62" s="97"/>
      <c r="D62" s="98"/>
      <c r="E62" s="97"/>
      <c r="F62" s="99"/>
      <c r="G62" s="100"/>
      <c r="H62" s="100"/>
      <c r="I62" s="41"/>
      <c r="J62" s="41"/>
    </row>
    <row r="63" spans="1:10" ht="27" customHeight="1">
      <c r="A63" s="351" t="s">
        <v>189</v>
      </c>
      <c r="B63" s="352"/>
      <c r="C63" s="352"/>
      <c r="D63" s="352"/>
      <c r="E63" s="352"/>
      <c r="F63" s="99"/>
      <c r="G63" s="100"/>
      <c r="H63" s="100"/>
      <c r="I63" s="41"/>
      <c r="J63" s="41"/>
    </row>
    <row r="64" spans="3:10" ht="14.25">
      <c r="C64" s="102"/>
      <c r="E64" s="59"/>
      <c r="I64" s="41"/>
      <c r="J64" s="41"/>
    </row>
    <row r="65" spans="2:10" ht="14.25">
      <c r="B65" s="350" t="s">
        <v>245</v>
      </c>
      <c r="C65" s="331"/>
      <c r="D65" s="331"/>
      <c r="E65" s="331"/>
      <c r="F65" s="104"/>
      <c r="G65" s="104"/>
      <c r="H65" s="104"/>
      <c r="I65" s="104"/>
      <c r="J65" s="41"/>
    </row>
    <row r="66" spans="2:10" ht="14.25">
      <c r="B66" s="331"/>
      <c r="C66" s="331"/>
      <c r="D66" s="331"/>
      <c r="E66" s="331"/>
      <c r="F66" s="104"/>
      <c r="G66" s="104"/>
      <c r="H66" s="104"/>
      <c r="I66" s="104"/>
      <c r="J66" s="41"/>
    </row>
    <row r="67" spans="9:10" ht="14.25">
      <c r="I67" s="41"/>
      <c r="J67" s="41"/>
    </row>
    <row r="142" ht="9" customHeight="1">
      <c r="B142" s="315" t="s">
        <v>306</v>
      </c>
    </row>
    <row r="143" ht="6" customHeight="1"/>
    <row r="203" ht="14.25">
      <c r="B203" s="47" t="s">
        <v>309</v>
      </c>
    </row>
    <row r="223" ht="14.25">
      <c r="C223" s="10" t="s">
        <v>310</v>
      </c>
    </row>
    <row r="230" ht="14.25">
      <c r="B230" s="47" t="s">
        <v>313</v>
      </c>
    </row>
  </sheetData>
  <mergeCells count="2">
    <mergeCell ref="B65:E66"/>
    <mergeCell ref="A63:E63"/>
  </mergeCells>
  <printOptions/>
  <pageMargins left="1" right="0" top="0.5" bottom="0.2" header="0.2" footer="0.2"/>
  <pageSetup fitToHeight="1" fitToWidth="1" horizontalDpi="600" verticalDpi="600" orientation="portrait" paperSize="9" scale="86" r:id="rId2"/>
  <headerFooter alignWithMargins="0">
    <oddFooter>&amp;C8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230"/>
  <sheetViews>
    <sheetView zoomScale="70" zoomScaleNormal="70" workbookViewId="0" topLeftCell="A1">
      <selection activeCell="J85" sqref="J85"/>
    </sheetView>
  </sheetViews>
  <sheetFormatPr defaultColWidth="9.140625" defaultRowHeight="12.75"/>
  <cols>
    <col min="1" max="1" width="1.8515625" style="124" customWidth="1"/>
    <col min="2" max="2" width="87.57421875" style="124" customWidth="1"/>
    <col min="3" max="3" width="13.7109375" style="180" customWidth="1"/>
    <col min="4" max="4" width="7.28125" style="124" hidden="1" customWidth="1"/>
    <col min="5" max="5" width="5.57421875" style="124" hidden="1" customWidth="1"/>
    <col min="6" max="6" width="16.57421875" style="124" hidden="1" customWidth="1"/>
    <col min="7" max="7" width="0" style="124" hidden="1" customWidth="1"/>
    <col min="8" max="8" width="15.7109375" style="124" hidden="1" customWidth="1"/>
    <col min="9" max="9" width="1.421875" style="181" customWidth="1"/>
    <col min="10" max="10" width="12.140625" style="155" customWidth="1"/>
    <col min="11" max="16384" width="9.140625" style="124" customWidth="1"/>
  </cols>
  <sheetData>
    <row r="1" spans="9:10" s="4" customFormat="1" ht="12.75">
      <c r="I1" s="141"/>
      <c r="J1" s="12"/>
    </row>
    <row r="2" spans="2:10" s="4" customFormat="1" ht="18">
      <c r="B2" s="9"/>
      <c r="I2" s="141"/>
      <c r="J2" s="12"/>
    </row>
    <row r="3" spans="2:10" s="4" customFormat="1" ht="18">
      <c r="B3" s="9" t="s">
        <v>171</v>
      </c>
      <c r="I3" s="141"/>
      <c r="J3" s="12"/>
    </row>
    <row r="4" spans="2:10" s="4" customFormat="1" ht="14.25">
      <c r="B4" s="51"/>
      <c r="I4" s="141"/>
      <c r="J4" s="12"/>
    </row>
    <row r="5" spans="2:10" s="186" customFormat="1" ht="15" customHeight="1">
      <c r="B5" s="55" t="s">
        <v>315</v>
      </c>
      <c r="I5" s="285"/>
      <c r="J5" s="46"/>
    </row>
    <row r="6" spans="2:10" s="186" customFormat="1" ht="15">
      <c r="B6" s="55"/>
      <c r="I6" s="285"/>
      <c r="J6" s="46"/>
    </row>
    <row r="7" s="186" customFormat="1" ht="15">
      <c r="B7" s="55" t="s">
        <v>191</v>
      </c>
    </row>
    <row r="8" spans="2:10" s="143" customFormat="1" ht="12.75">
      <c r="B8" s="284"/>
      <c r="C8" s="144"/>
      <c r="I8" s="145"/>
      <c r="J8" s="146"/>
    </row>
    <row r="9" spans="2:10" s="143" customFormat="1" ht="15.75" thickBot="1">
      <c r="B9" s="284"/>
      <c r="C9" s="346" t="s">
        <v>71</v>
      </c>
      <c r="D9" s="355"/>
      <c r="E9" s="355"/>
      <c r="F9" s="356"/>
      <c r="G9" s="356"/>
      <c r="H9" s="356"/>
      <c r="I9" s="356"/>
      <c r="J9" s="356"/>
    </row>
    <row r="10" spans="3:10" s="143" customFormat="1" ht="15">
      <c r="C10" s="279" t="s">
        <v>169</v>
      </c>
      <c r="D10" s="249"/>
      <c r="E10" s="249"/>
      <c r="F10" s="253"/>
      <c r="G10" s="253"/>
      <c r="H10" s="253"/>
      <c r="I10" s="253"/>
      <c r="J10" s="281" t="s">
        <v>169</v>
      </c>
    </row>
    <row r="11" spans="3:10" s="143" customFormat="1" ht="15">
      <c r="C11" s="279" t="s">
        <v>72</v>
      </c>
      <c r="D11" s="249"/>
      <c r="E11" s="249"/>
      <c r="F11" s="253"/>
      <c r="G11" s="253"/>
      <c r="H11" s="253"/>
      <c r="I11" s="253"/>
      <c r="J11" s="281" t="s">
        <v>72</v>
      </c>
    </row>
    <row r="12" spans="3:10" s="143" customFormat="1" ht="15">
      <c r="C12" s="279" t="s">
        <v>3</v>
      </c>
      <c r="D12" s="142"/>
      <c r="E12" s="142"/>
      <c r="F12" s="142"/>
      <c r="G12" s="142"/>
      <c r="H12" s="142"/>
      <c r="I12" s="142"/>
      <c r="J12" s="281" t="s">
        <v>4</v>
      </c>
    </row>
    <row r="13" spans="3:29" s="7" customFormat="1" ht="15">
      <c r="C13" s="280" t="s">
        <v>35</v>
      </c>
      <c r="D13" s="148" t="s">
        <v>45</v>
      </c>
      <c r="E13" s="277" t="s">
        <v>41</v>
      </c>
      <c r="F13" s="353" t="s">
        <v>46</v>
      </c>
      <c r="G13" s="353"/>
      <c r="H13" s="277" t="s">
        <v>41</v>
      </c>
      <c r="I13" s="278"/>
      <c r="J13" s="282" t="s">
        <v>35</v>
      </c>
      <c r="K13" s="150"/>
      <c r="L13" s="150"/>
      <c r="M13" s="150"/>
      <c r="N13" s="8"/>
      <c r="O13" s="8"/>
      <c r="P13" s="8"/>
      <c r="Q13" s="8"/>
      <c r="R13" s="8"/>
      <c r="S13" s="8"/>
      <c r="T13" s="8"/>
      <c r="U13" s="8"/>
      <c r="V13" s="8"/>
      <c r="W13" s="8"/>
      <c r="X13" s="8"/>
      <c r="Y13" s="8"/>
      <c r="Z13" s="8"/>
      <c r="AA13" s="8"/>
      <c r="AB13" s="8"/>
      <c r="AC13" s="8"/>
    </row>
    <row r="14" spans="3:29" s="7" customFormat="1" ht="15">
      <c r="C14" s="280"/>
      <c r="D14" s="148"/>
      <c r="E14" s="277"/>
      <c r="F14" s="277"/>
      <c r="G14" s="277"/>
      <c r="H14" s="277"/>
      <c r="I14" s="278"/>
      <c r="J14" s="221" t="s">
        <v>196</v>
      </c>
      <c r="K14" s="150"/>
      <c r="L14" s="150"/>
      <c r="M14" s="150"/>
      <c r="N14" s="8"/>
      <c r="O14" s="8"/>
      <c r="P14" s="8"/>
      <c r="Q14" s="8"/>
      <c r="R14" s="8"/>
      <c r="S14" s="8"/>
      <c r="T14" s="8"/>
      <c r="U14" s="8"/>
      <c r="V14" s="8"/>
      <c r="W14" s="8"/>
      <c r="X14" s="8"/>
      <c r="Y14" s="8"/>
      <c r="Z14" s="8"/>
      <c r="AA14" s="8"/>
      <c r="AB14" s="8"/>
      <c r="AC14" s="8"/>
    </row>
    <row r="15" spans="2:29" s="7" customFormat="1" ht="15">
      <c r="B15" s="151" t="s">
        <v>47</v>
      </c>
      <c r="C15" s="147"/>
      <c r="D15" s="148"/>
      <c r="E15" s="147"/>
      <c r="F15" s="147"/>
      <c r="G15" s="147"/>
      <c r="H15" s="147"/>
      <c r="I15" s="149"/>
      <c r="J15" s="221"/>
      <c r="K15" s="150"/>
      <c r="L15" s="150"/>
      <c r="M15" s="150"/>
      <c r="N15" s="8"/>
      <c r="O15" s="8"/>
      <c r="P15" s="8"/>
      <c r="Q15" s="8"/>
      <c r="R15" s="8"/>
      <c r="S15" s="8"/>
      <c r="T15" s="8"/>
      <c r="U15" s="8"/>
      <c r="V15" s="8"/>
      <c r="W15" s="8"/>
      <c r="X15" s="8"/>
      <c r="Y15" s="8"/>
      <c r="Z15" s="8"/>
      <c r="AA15" s="8"/>
      <c r="AB15" s="8"/>
      <c r="AC15" s="8"/>
    </row>
    <row r="16" spans="2:13" ht="14.25">
      <c r="B16" s="121"/>
      <c r="C16" s="152"/>
      <c r="D16" s="121"/>
      <c r="E16" s="121"/>
      <c r="F16" s="121"/>
      <c r="G16" s="121"/>
      <c r="H16" s="121"/>
      <c r="I16" s="153"/>
      <c r="J16" s="221"/>
      <c r="K16" s="121"/>
      <c r="L16" s="121"/>
      <c r="M16" s="121"/>
    </row>
    <row r="17" spans="2:13" s="155" customFormat="1" ht="14.25">
      <c r="B17" s="154" t="s">
        <v>48</v>
      </c>
      <c r="C17" s="156">
        <f>+'P&amp;L'!F30</f>
        <v>35317</v>
      </c>
      <c r="D17" s="154"/>
      <c r="E17" s="154"/>
      <c r="F17" s="154"/>
      <c r="G17" s="154"/>
      <c r="H17" s="154"/>
      <c r="I17" s="157"/>
      <c r="J17" s="158">
        <v>22415</v>
      </c>
      <c r="K17" s="154"/>
      <c r="L17" s="154"/>
      <c r="M17" s="154"/>
    </row>
    <row r="18" spans="2:13" ht="14.25">
      <c r="B18" s="121"/>
      <c r="C18" s="159"/>
      <c r="D18" s="121"/>
      <c r="E18" s="121"/>
      <c r="F18" s="121"/>
      <c r="G18" s="121"/>
      <c r="H18" s="121"/>
      <c r="I18" s="153"/>
      <c r="J18" s="160"/>
      <c r="K18" s="121"/>
      <c r="L18" s="121"/>
      <c r="M18" s="121"/>
    </row>
    <row r="19" spans="2:13" ht="14.25">
      <c r="B19" s="121" t="s">
        <v>49</v>
      </c>
      <c r="C19" s="159"/>
      <c r="D19" s="121"/>
      <c r="E19" s="121"/>
      <c r="F19" s="121"/>
      <c r="G19" s="121"/>
      <c r="H19" s="121"/>
      <c r="I19" s="153"/>
      <c r="J19" s="160"/>
      <c r="K19" s="121"/>
      <c r="L19" s="121"/>
      <c r="M19" s="121"/>
    </row>
    <row r="20" spans="2:13" ht="14.25">
      <c r="B20" s="121" t="s">
        <v>219</v>
      </c>
      <c r="C20" s="161">
        <v>5776</v>
      </c>
      <c r="D20" s="121"/>
      <c r="E20" s="121"/>
      <c r="F20" s="121"/>
      <c r="G20" s="121"/>
      <c r="H20" s="121"/>
      <c r="I20" s="153"/>
      <c r="J20" s="162">
        <v>5255</v>
      </c>
      <c r="K20" s="121"/>
      <c r="L20" s="121"/>
      <c r="M20" s="121"/>
    </row>
    <row r="21" spans="2:13" ht="14.25">
      <c r="B21" s="163" t="s">
        <v>233</v>
      </c>
      <c r="C21" s="165">
        <v>-4643</v>
      </c>
      <c r="D21" s="121"/>
      <c r="E21" s="121"/>
      <c r="F21" s="121"/>
      <c r="G21" s="121"/>
      <c r="H21" s="121"/>
      <c r="I21" s="153"/>
      <c r="J21" s="165">
        <v>-4681</v>
      </c>
      <c r="K21" s="121"/>
      <c r="L21" s="121"/>
      <c r="M21" s="121"/>
    </row>
    <row r="22" spans="2:13" ht="14.25">
      <c r="B22" s="163" t="s">
        <v>145</v>
      </c>
      <c r="C22" s="165">
        <v>-80</v>
      </c>
      <c r="D22" s="121"/>
      <c r="E22" s="121"/>
      <c r="F22" s="121"/>
      <c r="G22" s="121"/>
      <c r="H22" s="121"/>
      <c r="I22" s="153"/>
      <c r="J22" s="165">
        <v>-265</v>
      </c>
      <c r="K22" s="121"/>
      <c r="L22" s="121"/>
      <c r="M22" s="121"/>
    </row>
    <row r="23" spans="2:13" ht="14.25">
      <c r="B23" s="163" t="s">
        <v>5</v>
      </c>
      <c r="C23" s="165">
        <v>-127</v>
      </c>
      <c r="D23" s="121"/>
      <c r="E23" s="121"/>
      <c r="F23" s="121"/>
      <c r="G23" s="121"/>
      <c r="H23" s="121"/>
      <c r="I23" s="153"/>
      <c r="J23" s="165">
        <v>-405</v>
      </c>
      <c r="K23" s="121"/>
      <c r="L23" s="121"/>
      <c r="M23" s="121"/>
    </row>
    <row r="24" spans="2:13" ht="14.25">
      <c r="B24" s="163" t="s">
        <v>6</v>
      </c>
      <c r="C24" s="165">
        <v>-131</v>
      </c>
      <c r="D24" s="121"/>
      <c r="E24" s="121"/>
      <c r="F24" s="121"/>
      <c r="G24" s="121"/>
      <c r="H24" s="121"/>
      <c r="I24" s="153"/>
      <c r="J24" s="165">
        <v>-93</v>
      </c>
      <c r="K24" s="121"/>
      <c r="L24" s="121"/>
      <c r="M24" s="121"/>
    </row>
    <row r="25" spans="2:13" ht="14.25">
      <c r="B25" s="163" t="s">
        <v>146</v>
      </c>
      <c r="C25" s="165">
        <v>426</v>
      </c>
      <c r="D25" s="121"/>
      <c r="E25" s="121"/>
      <c r="F25" s="121"/>
      <c r="G25" s="121"/>
      <c r="H25" s="121"/>
      <c r="I25" s="153"/>
      <c r="J25" s="165">
        <v>459</v>
      </c>
      <c r="K25" s="121"/>
      <c r="L25" s="121"/>
      <c r="M25" s="121"/>
    </row>
    <row r="26" spans="2:13" ht="14.25">
      <c r="B26" s="163" t="s">
        <v>238</v>
      </c>
      <c r="C26" s="165">
        <v>222</v>
      </c>
      <c r="D26" s="121"/>
      <c r="E26" s="121"/>
      <c r="F26" s="121"/>
      <c r="G26" s="121"/>
      <c r="H26" s="121"/>
      <c r="I26" s="153"/>
      <c r="J26" s="165">
        <v>35</v>
      </c>
      <c r="K26" s="121"/>
      <c r="L26" s="121"/>
      <c r="M26" s="121"/>
    </row>
    <row r="27" spans="2:13" ht="14.25">
      <c r="B27" s="163" t="s">
        <v>7</v>
      </c>
      <c r="C27" s="165">
        <v>1743</v>
      </c>
      <c r="D27" s="121"/>
      <c r="E27" s="121"/>
      <c r="F27" s="121"/>
      <c r="G27" s="121"/>
      <c r="H27" s="121"/>
      <c r="I27" s="153"/>
      <c r="J27" s="165">
        <v>308</v>
      </c>
      <c r="K27" s="121"/>
      <c r="L27" s="121"/>
      <c r="M27" s="121"/>
    </row>
    <row r="28" spans="2:13" ht="14.25">
      <c r="B28" s="163" t="s">
        <v>8</v>
      </c>
      <c r="C28" s="165">
        <v>13</v>
      </c>
      <c r="D28" s="121"/>
      <c r="E28" s="121"/>
      <c r="F28" s="121"/>
      <c r="G28" s="121"/>
      <c r="H28" s="121"/>
      <c r="I28" s="153"/>
      <c r="J28" s="165">
        <v>255</v>
      </c>
      <c r="K28" s="121"/>
      <c r="L28" s="121"/>
      <c r="M28" s="121"/>
    </row>
    <row r="29" spans="2:13" ht="14.25">
      <c r="B29" s="163" t="s">
        <v>316</v>
      </c>
      <c r="C29" s="165">
        <v>-150</v>
      </c>
      <c r="D29" s="121"/>
      <c r="E29" s="121"/>
      <c r="F29" s="121"/>
      <c r="G29" s="121"/>
      <c r="H29" s="121"/>
      <c r="I29" s="153"/>
      <c r="J29" s="165">
        <v>0</v>
      </c>
      <c r="K29" s="121"/>
      <c r="L29" s="121"/>
      <c r="M29" s="121"/>
    </row>
    <row r="30" spans="2:13" ht="14.25">
      <c r="B30" s="163" t="s">
        <v>147</v>
      </c>
      <c r="C30" s="165">
        <v>-3</v>
      </c>
      <c r="D30" s="121"/>
      <c r="E30" s="121"/>
      <c r="F30" s="121"/>
      <c r="G30" s="121"/>
      <c r="H30" s="121"/>
      <c r="I30" s="153"/>
      <c r="J30" s="165">
        <v>0</v>
      </c>
      <c r="K30" s="121"/>
      <c r="L30" s="121"/>
      <c r="M30" s="121"/>
    </row>
    <row r="31" spans="2:13" ht="14.25">
      <c r="B31" s="121" t="s">
        <v>50</v>
      </c>
      <c r="C31" s="164">
        <v>4994</v>
      </c>
      <c r="D31" s="121"/>
      <c r="E31" s="121"/>
      <c r="F31" s="121"/>
      <c r="G31" s="121"/>
      <c r="H31" s="121"/>
      <c r="I31" s="153"/>
      <c r="J31" s="165">
        <v>5470</v>
      </c>
      <c r="K31" s="121"/>
      <c r="L31" s="121"/>
      <c r="M31" s="121"/>
    </row>
    <row r="32" spans="2:13" ht="14.25">
      <c r="B32" s="121" t="s">
        <v>13</v>
      </c>
      <c r="C32" s="166">
        <v>278</v>
      </c>
      <c r="D32" s="121"/>
      <c r="E32" s="121"/>
      <c r="F32" s="121"/>
      <c r="G32" s="121"/>
      <c r="H32" s="121"/>
      <c r="I32" s="153"/>
      <c r="J32" s="168">
        <v>0</v>
      </c>
      <c r="K32" s="121"/>
      <c r="L32" s="121"/>
      <c r="M32" s="121"/>
    </row>
    <row r="33" spans="2:13" ht="14.25">
      <c r="B33" s="121"/>
      <c r="C33" s="159"/>
      <c r="D33" s="121"/>
      <c r="E33" s="121"/>
      <c r="F33" s="121"/>
      <c r="G33" s="121"/>
      <c r="H33" s="121"/>
      <c r="I33" s="153"/>
      <c r="J33" s="160"/>
      <c r="K33" s="121"/>
      <c r="L33" s="121"/>
      <c r="M33" s="121"/>
    </row>
    <row r="34" spans="2:13" ht="14.25">
      <c r="B34" s="121" t="s">
        <v>51</v>
      </c>
      <c r="C34" s="159">
        <f>SUM(C17:C32)</f>
        <v>43635</v>
      </c>
      <c r="D34" s="159">
        <v>0</v>
      </c>
      <c r="E34" s="159">
        <v>0</v>
      </c>
      <c r="F34" s="159">
        <v>0</v>
      </c>
      <c r="G34" s="159">
        <v>0</v>
      </c>
      <c r="H34" s="159">
        <v>0</v>
      </c>
      <c r="I34" s="167">
        <v>0</v>
      </c>
      <c r="J34" s="138">
        <f>SUM(J17:J32)</f>
        <v>28753</v>
      </c>
      <c r="K34" s="121"/>
      <c r="L34" s="121"/>
      <c r="M34" s="121"/>
    </row>
    <row r="35" spans="2:13" ht="14.25">
      <c r="B35" s="121"/>
      <c r="C35" s="159"/>
      <c r="D35" s="121"/>
      <c r="E35" s="121"/>
      <c r="F35" s="121"/>
      <c r="G35" s="121"/>
      <c r="H35" s="121"/>
      <c r="I35" s="153"/>
      <c r="J35" s="160"/>
      <c r="K35" s="121"/>
      <c r="L35" s="121"/>
      <c r="M35" s="121"/>
    </row>
    <row r="36" spans="2:13" ht="14.25">
      <c r="B36" s="121" t="s">
        <v>52</v>
      </c>
      <c r="C36" s="162">
        <v>-37982</v>
      </c>
      <c r="D36" s="121"/>
      <c r="E36" s="121"/>
      <c r="F36" s="121"/>
      <c r="G36" s="121"/>
      <c r="H36" s="121"/>
      <c r="I36" s="153"/>
      <c r="J36" s="162">
        <v>-3661</v>
      </c>
      <c r="K36" s="121"/>
      <c r="L36" s="121"/>
      <c r="M36" s="121"/>
    </row>
    <row r="37" spans="2:13" ht="14.25">
      <c r="B37" s="121" t="s">
        <v>111</v>
      </c>
      <c r="C37" s="165">
        <v>-1051</v>
      </c>
      <c r="D37" s="121"/>
      <c r="E37" s="121"/>
      <c r="F37" s="121"/>
      <c r="G37" s="121"/>
      <c r="H37" s="121"/>
      <c r="I37" s="153"/>
      <c r="J37" s="165">
        <v>-374</v>
      </c>
      <c r="K37" s="121"/>
      <c r="L37" s="121"/>
      <c r="M37" s="121"/>
    </row>
    <row r="38" spans="2:13" ht="14.25">
      <c r="B38" s="121" t="s">
        <v>176</v>
      </c>
      <c r="C38" s="165">
        <v>-5350</v>
      </c>
      <c r="D38" s="121"/>
      <c r="E38" s="121"/>
      <c r="F38" s="121"/>
      <c r="G38" s="121"/>
      <c r="H38" s="121"/>
      <c r="I38" s="153"/>
      <c r="J38" s="165">
        <v>-250</v>
      </c>
      <c r="K38" s="121"/>
      <c r="L38" s="121"/>
      <c r="M38" s="121"/>
    </row>
    <row r="39" spans="2:13" ht="14.25">
      <c r="B39" s="121" t="s">
        <v>112</v>
      </c>
      <c r="C39" s="165">
        <v>8847</v>
      </c>
      <c r="D39" s="153"/>
      <c r="E39" s="153"/>
      <c r="F39" s="153"/>
      <c r="G39" s="153"/>
      <c r="H39" s="153"/>
      <c r="I39" s="153"/>
      <c r="J39" s="165">
        <v>-2535</v>
      </c>
      <c r="K39" s="121"/>
      <c r="L39" s="121"/>
      <c r="M39" s="121"/>
    </row>
    <row r="40" spans="2:13" ht="14.25">
      <c r="B40" s="121" t="s">
        <v>218</v>
      </c>
      <c r="C40" s="165">
        <v>1629</v>
      </c>
      <c r="D40" s="153"/>
      <c r="E40" s="153"/>
      <c r="F40" s="153"/>
      <c r="G40" s="153"/>
      <c r="H40" s="153"/>
      <c r="I40" s="153"/>
      <c r="J40" s="165">
        <v>-1514</v>
      </c>
      <c r="K40" s="121"/>
      <c r="L40" s="121"/>
      <c r="M40" s="121"/>
    </row>
    <row r="41" spans="2:13" ht="14.25">
      <c r="B41" s="136" t="s">
        <v>53</v>
      </c>
      <c r="C41" s="168">
        <v>49</v>
      </c>
      <c r="D41" s="153"/>
      <c r="E41" s="153"/>
      <c r="F41" s="153"/>
      <c r="G41" s="153"/>
      <c r="H41" s="153"/>
      <c r="I41" s="153"/>
      <c r="J41" s="168">
        <v>-1233</v>
      </c>
      <c r="K41" s="121"/>
      <c r="L41" s="121"/>
      <c r="M41" s="121"/>
    </row>
    <row r="42" spans="2:13" ht="14.25">
      <c r="B42" s="121"/>
      <c r="C42" s="159"/>
      <c r="D42" s="121"/>
      <c r="E42" s="121"/>
      <c r="F42" s="121"/>
      <c r="G42" s="121"/>
      <c r="H42" s="121"/>
      <c r="I42" s="153"/>
      <c r="J42" s="160"/>
      <c r="K42" s="121"/>
      <c r="L42" s="121"/>
      <c r="M42" s="121"/>
    </row>
    <row r="43" spans="2:13" ht="14.25">
      <c r="B43" s="121" t="s">
        <v>278</v>
      </c>
      <c r="C43" s="138">
        <f>SUM(C34:C41)</f>
        <v>9777</v>
      </c>
      <c r="D43" s="159">
        <v>0</v>
      </c>
      <c r="E43" s="159">
        <v>0</v>
      </c>
      <c r="F43" s="159">
        <v>0</v>
      </c>
      <c r="G43" s="159">
        <v>0</v>
      </c>
      <c r="H43" s="159">
        <v>0</v>
      </c>
      <c r="I43" s="167">
        <v>0</v>
      </c>
      <c r="J43" s="138">
        <f>SUM(J34:J41)</f>
        <v>19186</v>
      </c>
      <c r="K43" s="121"/>
      <c r="L43" s="121"/>
      <c r="M43" s="121"/>
    </row>
    <row r="44" spans="2:13" ht="14.25">
      <c r="B44" s="121"/>
      <c r="C44" s="138"/>
      <c r="D44" s="121"/>
      <c r="E44" s="121"/>
      <c r="F44" s="121"/>
      <c r="G44" s="121"/>
      <c r="H44" s="121"/>
      <c r="I44" s="153"/>
      <c r="J44" s="160"/>
      <c r="K44" s="121"/>
      <c r="L44" s="121"/>
      <c r="M44" s="121"/>
    </row>
    <row r="45" spans="2:13" ht="14.25">
      <c r="B45" s="121" t="s">
        <v>130</v>
      </c>
      <c r="C45" s="134">
        <v>-5622</v>
      </c>
      <c r="D45" s="121"/>
      <c r="E45" s="121"/>
      <c r="F45" s="121"/>
      <c r="G45" s="121"/>
      <c r="H45" s="121"/>
      <c r="I45" s="153"/>
      <c r="J45" s="134">
        <v>-7001</v>
      </c>
      <c r="K45" s="121"/>
      <c r="L45" s="121"/>
      <c r="M45" s="121"/>
    </row>
    <row r="46" spans="2:13" ht="14.25">
      <c r="B46" s="121" t="s">
        <v>302</v>
      </c>
      <c r="C46" s="138">
        <f>+C43+C45</f>
        <v>4155</v>
      </c>
      <c r="D46" s="121"/>
      <c r="E46" s="121"/>
      <c r="F46" s="121"/>
      <c r="G46" s="121"/>
      <c r="H46" s="121"/>
      <c r="I46" s="153"/>
      <c r="J46" s="138">
        <f>+J43+J45</f>
        <v>12185</v>
      </c>
      <c r="K46" s="121"/>
      <c r="L46" s="121"/>
      <c r="M46" s="121"/>
    </row>
    <row r="47" spans="2:13" ht="14.25">
      <c r="B47" s="121"/>
      <c r="C47" s="159"/>
      <c r="D47" s="121"/>
      <c r="E47" s="121"/>
      <c r="F47" s="121"/>
      <c r="G47" s="121"/>
      <c r="H47" s="121"/>
      <c r="I47" s="153"/>
      <c r="J47" s="160"/>
      <c r="K47" s="121"/>
      <c r="L47" s="121"/>
      <c r="M47" s="121"/>
    </row>
    <row r="48" spans="2:13" ht="15">
      <c r="B48" s="169" t="s">
        <v>54</v>
      </c>
      <c r="C48" s="159"/>
      <c r="D48" s="121"/>
      <c r="E48" s="121"/>
      <c r="F48" s="121"/>
      <c r="G48" s="121"/>
      <c r="H48" s="121"/>
      <c r="I48" s="153"/>
      <c r="J48" s="160"/>
      <c r="K48" s="121"/>
      <c r="L48" s="121"/>
      <c r="M48" s="121"/>
    </row>
    <row r="49" spans="2:13" ht="14.25">
      <c r="B49" s="121"/>
      <c r="C49" s="159"/>
      <c r="D49" s="121"/>
      <c r="E49" s="121"/>
      <c r="F49" s="121"/>
      <c r="G49" s="121"/>
      <c r="H49" s="121"/>
      <c r="I49" s="153"/>
      <c r="J49" s="160"/>
      <c r="K49" s="121"/>
      <c r="L49" s="121"/>
      <c r="M49" s="121"/>
    </row>
    <row r="50" spans="1:13" ht="14.25">
      <c r="A50" s="121"/>
      <c r="B50" s="170" t="s">
        <v>148</v>
      </c>
      <c r="C50" s="162">
        <v>781</v>
      </c>
      <c r="D50" s="121"/>
      <c r="E50" s="121"/>
      <c r="F50" s="121"/>
      <c r="G50" s="121"/>
      <c r="H50" s="121"/>
      <c r="I50" s="153"/>
      <c r="J50" s="162">
        <v>-103</v>
      </c>
      <c r="K50" s="121"/>
      <c r="L50" s="121"/>
      <c r="M50" s="121"/>
    </row>
    <row r="51" spans="1:13" ht="14.25">
      <c r="A51" s="121"/>
      <c r="B51" s="170" t="s">
        <v>150</v>
      </c>
      <c r="C51" s="165">
        <f>-C30</f>
        <v>3</v>
      </c>
      <c r="D51" s="121"/>
      <c r="E51" s="121"/>
      <c r="F51" s="121"/>
      <c r="G51" s="121"/>
      <c r="H51" s="121"/>
      <c r="I51" s="153"/>
      <c r="J51" s="165">
        <v>125</v>
      </c>
      <c r="K51" s="121"/>
      <c r="L51" s="121"/>
      <c r="M51" s="121"/>
    </row>
    <row r="52" spans="1:13" ht="14.25">
      <c r="A52" s="121"/>
      <c r="B52" s="170" t="s">
        <v>253</v>
      </c>
      <c r="C52" s="304">
        <v>-392</v>
      </c>
      <c r="D52" s="121"/>
      <c r="E52" s="121"/>
      <c r="F52" s="121"/>
      <c r="G52" s="121"/>
      <c r="H52" s="121"/>
      <c r="I52" s="153"/>
      <c r="J52" s="165">
        <v>-2707</v>
      </c>
      <c r="K52" s="121"/>
      <c r="L52" s="121"/>
      <c r="M52" s="121"/>
    </row>
    <row r="53" spans="1:13" ht="14.25">
      <c r="A53" s="121"/>
      <c r="B53" s="170" t="s">
        <v>300</v>
      </c>
      <c r="C53" s="304">
        <v>1724</v>
      </c>
      <c r="D53" s="121"/>
      <c r="E53" s="121"/>
      <c r="F53" s="121"/>
      <c r="G53" s="121"/>
      <c r="H53" s="121"/>
      <c r="I53" s="153"/>
      <c r="J53" s="165">
        <v>0</v>
      </c>
      <c r="K53" s="121"/>
      <c r="L53" s="121"/>
      <c r="M53" s="121"/>
    </row>
    <row r="54" spans="1:13" ht="14.25">
      <c r="A54" s="121"/>
      <c r="B54" s="170" t="s">
        <v>149</v>
      </c>
      <c r="C54" s="165">
        <v>427</v>
      </c>
      <c r="D54" s="121"/>
      <c r="E54" s="121"/>
      <c r="F54" s="121"/>
      <c r="G54" s="121"/>
      <c r="H54" s="121"/>
      <c r="I54" s="153"/>
      <c r="J54" s="165">
        <v>893</v>
      </c>
      <c r="K54" s="121"/>
      <c r="L54" s="121"/>
      <c r="M54" s="121"/>
    </row>
    <row r="55" spans="1:13" ht="14.25">
      <c r="A55" s="121"/>
      <c r="B55" s="121" t="s">
        <v>55</v>
      </c>
      <c r="C55" s="168">
        <f>-7217+4412</f>
        <v>-2805</v>
      </c>
      <c r="D55" s="121"/>
      <c r="E55" s="121"/>
      <c r="F55" s="121"/>
      <c r="G55" s="121"/>
      <c r="H55" s="121"/>
      <c r="I55" s="153"/>
      <c r="J55" s="168">
        <v>-9098</v>
      </c>
      <c r="K55" s="121"/>
      <c r="L55" s="121"/>
      <c r="M55" s="121"/>
    </row>
    <row r="56" spans="1:13" ht="14.25">
      <c r="A56" s="121"/>
      <c r="B56" s="121"/>
      <c r="C56" s="167"/>
      <c r="D56" s="121"/>
      <c r="E56" s="121"/>
      <c r="F56" s="121"/>
      <c r="G56" s="121"/>
      <c r="H56" s="121"/>
      <c r="I56" s="153"/>
      <c r="J56" s="171"/>
      <c r="K56" s="121"/>
      <c r="L56" s="121"/>
      <c r="M56" s="121"/>
    </row>
    <row r="57" spans="1:13" ht="14.25">
      <c r="A57" s="121"/>
      <c r="B57" s="121" t="s">
        <v>115</v>
      </c>
      <c r="C57" s="132">
        <f>SUM(C50:C56)</f>
        <v>-262</v>
      </c>
      <c r="D57" s="167">
        <v>0</v>
      </c>
      <c r="E57" s="167">
        <v>0</v>
      </c>
      <c r="F57" s="167">
        <v>0</v>
      </c>
      <c r="G57" s="167">
        <v>0</v>
      </c>
      <c r="H57" s="167">
        <v>0</v>
      </c>
      <c r="I57" s="167">
        <v>0</v>
      </c>
      <c r="J57" s="132">
        <f>SUM(J50:J56)</f>
        <v>-10890</v>
      </c>
      <c r="K57" s="121"/>
      <c r="L57" s="121"/>
      <c r="M57" s="121"/>
    </row>
    <row r="58" spans="2:13" ht="14.25">
      <c r="B58" s="121"/>
      <c r="C58" s="167"/>
      <c r="D58" s="167"/>
      <c r="E58" s="167"/>
      <c r="F58" s="167"/>
      <c r="G58" s="167"/>
      <c r="H58" s="167"/>
      <c r="I58" s="167"/>
      <c r="J58" s="171"/>
      <c r="K58" s="121"/>
      <c r="L58" s="121"/>
      <c r="M58" s="121"/>
    </row>
    <row r="59" spans="2:13" ht="15">
      <c r="B59" s="169" t="s">
        <v>56</v>
      </c>
      <c r="C59" s="159"/>
      <c r="D59" s="121"/>
      <c r="E59" s="121"/>
      <c r="F59" s="121"/>
      <c r="G59" s="121"/>
      <c r="H59" s="121"/>
      <c r="I59" s="153"/>
      <c r="J59" s="160"/>
      <c r="K59" s="121"/>
      <c r="L59" s="121"/>
      <c r="M59" s="121"/>
    </row>
    <row r="60" spans="2:13" ht="15">
      <c r="B60" s="169"/>
      <c r="C60" s="159"/>
      <c r="D60" s="121"/>
      <c r="E60" s="121"/>
      <c r="F60" s="121"/>
      <c r="G60" s="121"/>
      <c r="H60" s="121"/>
      <c r="I60" s="153"/>
      <c r="J60" s="160"/>
      <c r="K60" s="121"/>
      <c r="L60" s="121"/>
      <c r="M60" s="121"/>
    </row>
    <row r="61" spans="1:13" ht="14.25">
      <c r="A61" s="121"/>
      <c r="B61" s="121" t="s">
        <v>113</v>
      </c>
      <c r="C61" s="162">
        <f>-C32</f>
        <v>-278</v>
      </c>
      <c r="D61" s="121"/>
      <c r="E61" s="121"/>
      <c r="F61" s="121"/>
      <c r="G61" s="121"/>
      <c r="H61" s="121"/>
      <c r="I61" s="153"/>
      <c r="J61" s="162">
        <v>0</v>
      </c>
      <c r="K61" s="121"/>
      <c r="L61" s="121"/>
      <c r="M61" s="121"/>
    </row>
    <row r="62" spans="1:13" ht="14.25">
      <c r="A62" s="121"/>
      <c r="B62" s="121" t="s">
        <v>114</v>
      </c>
      <c r="C62" s="165">
        <f>-C31</f>
        <v>-4994</v>
      </c>
      <c r="D62" s="121"/>
      <c r="E62" s="121"/>
      <c r="F62" s="121"/>
      <c r="G62" s="121"/>
      <c r="H62" s="121"/>
      <c r="I62" s="153"/>
      <c r="J62" s="165">
        <v>-5113</v>
      </c>
      <c r="K62" s="121"/>
      <c r="L62" s="121"/>
      <c r="M62" s="121"/>
    </row>
    <row r="63" spans="1:13" ht="14.25">
      <c r="A63" s="121"/>
      <c r="B63" s="170" t="s">
        <v>231</v>
      </c>
      <c r="C63" s="165">
        <v>2925</v>
      </c>
      <c r="D63" s="121"/>
      <c r="E63" s="121"/>
      <c r="F63" s="121"/>
      <c r="G63" s="121"/>
      <c r="H63" s="121"/>
      <c r="I63" s="153"/>
      <c r="J63" s="165">
        <v>5176</v>
      </c>
      <c r="K63" s="121"/>
      <c r="L63" s="121"/>
      <c r="M63" s="121"/>
    </row>
    <row r="64" spans="1:13" ht="14.25">
      <c r="A64" s="121"/>
      <c r="B64" s="170" t="s">
        <v>255</v>
      </c>
      <c r="C64" s="165">
        <v>108</v>
      </c>
      <c r="D64" s="121"/>
      <c r="E64" s="121"/>
      <c r="F64" s="121"/>
      <c r="G64" s="121"/>
      <c r="H64" s="121"/>
      <c r="I64" s="153"/>
      <c r="J64" s="165">
        <v>0</v>
      </c>
      <c r="K64" s="121"/>
      <c r="L64" s="121"/>
      <c r="M64" s="121"/>
    </row>
    <row r="65" spans="1:13" ht="14.25">
      <c r="A65" s="121"/>
      <c r="B65" s="170" t="s">
        <v>256</v>
      </c>
      <c r="C65" s="165">
        <v>-4993</v>
      </c>
      <c r="D65" s="121"/>
      <c r="E65" s="121"/>
      <c r="F65" s="121"/>
      <c r="G65" s="121"/>
      <c r="H65" s="121"/>
      <c r="I65" s="153"/>
      <c r="J65" s="165">
        <v>-4138</v>
      </c>
      <c r="K65" s="121"/>
      <c r="L65" s="121"/>
      <c r="M65" s="121"/>
    </row>
    <row r="66" spans="1:13" ht="14.25">
      <c r="A66" s="121"/>
      <c r="B66" s="170" t="s">
        <v>151</v>
      </c>
      <c r="C66" s="165">
        <v>-129</v>
      </c>
      <c r="D66" s="121"/>
      <c r="E66" s="121"/>
      <c r="F66" s="121"/>
      <c r="G66" s="121"/>
      <c r="H66" s="121"/>
      <c r="I66" s="153"/>
      <c r="J66" s="165">
        <v>-83</v>
      </c>
      <c r="K66" s="121"/>
      <c r="L66" s="121"/>
      <c r="M66" s="121"/>
    </row>
    <row r="67" spans="1:13" ht="14.25">
      <c r="A67" s="121"/>
      <c r="B67" s="170" t="s">
        <v>232</v>
      </c>
      <c r="C67" s="165">
        <v>-2447</v>
      </c>
      <c r="D67" s="121"/>
      <c r="E67" s="121"/>
      <c r="F67" s="121"/>
      <c r="G67" s="121"/>
      <c r="H67" s="121"/>
      <c r="I67" s="153"/>
      <c r="J67" s="165">
        <v>-2339</v>
      </c>
      <c r="K67" s="121"/>
      <c r="L67" s="121"/>
      <c r="M67" s="121"/>
    </row>
    <row r="68" spans="1:13" ht="14.25">
      <c r="A68" s="121"/>
      <c r="B68" s="170" t="s">
        <v>254</v>
      </c>
      <c r="C68" s="168">
        <v>-1382</v>
      </c>
      <c r="D68" s="121"/>
      <c r="E68" s="121"/>
      <c r="F68" s="121"/>
      <c r="G68" s="121"/>
      <c r="H68" s="121"/>
      <c r="I68" s="153"/>
      <c r="J68" s="168">
        <v>-1110</v>
      </c>
      <c r="K68" s="121"/>
      <c r="L68" s="121"/>
      <c r="M68" s="121"/>
    </row>
    <row r="69" spans="1:13" ht="14.25">
      <c r="A69" s="121"/>
      <c r="B69" s="121"/>
      <c r="C69" s="167"/>
      <c r="D69" s="121"/>
      <c r="E69" s="121"/>
      <c r="F69" s="121"/>
      <c r="G69" s="121"/>
      <c r="H69" s="121"/>
      <c r="I69" s="153"/>
      <c r="J69" s="171"/>
      <c r="K69" s="121"/>
      <c r="L69" s="121"/>
      <c r="M69" s="121"/>
    </row>
    <row r="70" spans="1:13" ht="14.25">
      <c r="A70" s="121"/>
      <c r="B70" s="121" t="s">
        <v>279</v>
      </c>
      <c r="C70" s="134">
        <f>SUM(C61:C69)</f>
        <v>-11190</v>
      </c>
      <c r="D70" s="172">
        <v>0</v>
      </c>
      <c r="E70" s="172">
        <v>0</v>
      </c>
      <c r="F70" s="172">
        <v>0</v>
      </c>
      <c r="G70" s="172">
        <v>0</v>
      </c>
      <c r="H70" s="172">
        <v>0</v>
      </c>
      <c r="I70" s="167">
        <v>0</v>
      </c>
      <c r="J70" s="134">
        <f>SUM(J61:J69)</f>
        <v>-7607</v>
      </c>
      <c r="K70" s="121"/>
      <c r="L70" s="121"/>
      <c r="M70" s="121"/>
    </row>
    <row r="71" spans="2:13" ht="14.25">
      <c r="B71" s="121"/>
      <c r="C71" s="159"/>
      <c r="D71" s="121"/>
      <c r="E71" s="121"/>
      <c r="F71" s="121"/>
      <c r="G71" s="121"/>
      <c r="H71" s="121"/>
      <c r="I71" s="153"/>
      <c r="J71" s="160"/>
      <c r="K71" s="121"/>
      <c r="L71" s="121"/>
      <c r="M71" s="121"/>
    </row>
    <row r="72" spans="2:13" ht="15">
      <c r="B72" s="169" t="s">
        <v>280</v>
      </c>
      <c r="C72" s="138">
        <f>C46+C57+C70</f>
        <v>-7297</v>
      </c>
      <c r="D72" s="159">
        <v>0</v>
      </c>
      <c r="E72" s="159">
        <v>0</v>
      </c>
      <c r="F72" s="159">
        <v>0</v>
      </c>
      <c r="G72" s="159">
        <v>0</v>
      </c>
      <c r="H72" s="159">
        <v>0</v>
      </c>
      <c r="I72" s="167">
        <v>0</v>
      </c>
      <c r="J72" s="138">
        <f>J46+J57+J70</f>
        <v>-6312</v>
      </c>
      <c r="K72" s="121"/>
      <c r="L72" s="121"/>
      <c r="M72" s="121"/>
    </row>
    <row r="73" spans="2:13" ht="14.25">
      <c r="B73" s="121"/>
      <c r="C73" s="159"/>
      <c r="D73" s="121"/>
      <c r="E73" s="121"/>
      <c r="F73" s="121"/>
      <c r="G73" s="121"/>
      <c r="H73" s="121"/>
      <c r="I73" s="153"/>
      <c r="J73" s="160"/>
      <c r="K73" s="121"/>
      <c r="L73" s="121"/>
      <c r="M73" s="121"/>
    </row>
    <row r="74" spans="2:13" ht="15">
      <c r="B74" s="169" t="s">
        <v>57</v>
      </c>
      <c r="C74" s="283">
        <v>-15264</v>
      </c>
      <c r="D74" s="159"/>
      <c r="E74" s="159"/>
      <c r="F74" s="159"/>
      <c r="G74" s="159"/>
      <c r="H74" s="159"/>
      <c r="I74" s="167"/>
      <c r="J74" s="303">
        <v>-8952</v>
      </c>
      <c r="K74" s="121"/>
      <c r="L74" s="121"/>
      <c r="M74" s="121"/>
    </row>
    <row r="75" spans="2:13" ht="15">
      <c r="B75" s="169"/>
      <c r="C75" s="167"/>
      <c r="D75" s="121"/>
      <c r="E75" s="121"/>
      <c r="F75" s="121"/>
      <c r="G75" s="121"/>
      <c r="H75" s="121"/>
      <c r="I75" s="153"/>
      <c r="J75" s="171"/>
      <c r="K75" s="121"/>
      <c r="L75" s="121"/>
      <c r="M75" s="121"/>
    </row>
    <row r="76" spans="2:13" ht="15.75" thickBot="1">
      <c r="B76" s="169" t="s">
        <v>58</v>
      </c>
      <c r="C76" s="137">
        <f>SUM(C72:C74)</f>
        <v>-22561</v>
      </c>
      <c r="D76" s="173" t="e">
        <v>#REF!</v>
      </c>
      <c r="E76" s="173" t="e">
        <v>#REF!</v>
      </c>
      <c r="F76" s="173" t="e">
        <v>#REF!</v>
      </c>
      <c r="G76" s="173" t="e">
        <v>#REF!</v>
      </c>
      <c r="H76" s="173" t="e">
        <v>#REF!</v>
      </c>
      <c r="I76" s="174">
        <v>0</v>
      </c>
      <c r="J76" s="137">
        <f>SUM(J72:J74)</f>
        <v>-15264</v>
      </c>
      <c r="K76" s="121"/>
      <c r="L76" s="121"/>
      <c r="M76" s="121"/>
    </row>
    <row r="77" spans="2:13" ht="14.25">
      <c r="B77" s="121"/>
      <c r="C77" s="159"/>
      <c r="D77" s="121"/>
      <c r="E77" s="121"/>
      <c r="F77" s="121"/>
      <c r="G77" s="121"/>
      <c r="H77" s="121"/>
      <c r="I77" s="153"/>
      <c r="J77" s="160"/>
      <c r="K77" s="121"/>
      <c r="L77" s="121"/>
      <c r="M77" s="121"/>
    </row>
    <row r="78" spans="2:13" ht="14.25">
      <c r="B78" s="121"/>
      <c r="C78" s="159"/>
      <c r="D78" s="121"/>
      <c r="E78" s="121"/>
      <c r="F78" s="121"/>
      <c r="G78" s="121"/>
      <c r="H78" s="121"/>
      <c r="I78" s="153"/>
      <c r="J78" s="175"/>
      <c r="K78" s="121"/>
      <c r="L78" s="121"/>
      <c r="M78" s="121"/>
    </row>
    <row r="79" spans="2:13" ht="15">
      <c r="B79" s="169" t="s">
        <v>59</v>
      </c>
      <c r="C79" s="159"/>
      <c r="D79" s="121"/>
      <c r="E79" s="121"/>
      <c r="F79" s="121"/>
      <c r="G79" s="121"/>
      <c r="H79" s="121"/>
      <c r="I79" s="153"/>
      <c r="J79" s="175"/>
      <c r="K79" s="121"/>
      <c r="L79" s="121"/>
      <c r="M79" s="121"/>
    </row>
    <row r="80" spans="2:13" ht="14.25">
      <c r="B80" s="121"/>
      <c r="C80" s="159"/>
      <c r="D80" s="121"/>
      <c r="E80" s="121"/>
      <c r="F80" s="121"/>
      <c r="G80" s="121"/>
      <c r="H80" s="121"/>
      <c r="I80" s="153"/>
      <c r="J80" s="175"/>
      <c r="K80" s="121"/>
      <c r="L80" s="121"/>
      <c r="M80" s="121"/>
    </row>
    <row r="81" spans="1:13" ht="14.25">
      <c r="A81" s="121"/>
      <c r="B81" s="121" t="s">
        <v>60</v>
      </c>
      <c r="C81" s="138">
        <v>4239</v>
      </c>
      <c r="D81" s="121"/>
      <c r="E81" s="121"/>
      <c r="F81" s="121"/>
      <c r="G81" s="121"/>
      <c r="H81" s="121"/>
      <c r="I81" s="153"/>
      <c r="J81" s="158">
        <v>6759</v>
      </c>
      <c r="K81" s="121"/>
      <c r="L81" s="121"/>
      <c r="M81" s="121"/>
    </row>
    <row r="82" spans="1:13" ht="14.25">
      <c r="A82" s="121"/>
      <c r="B82" s="121" t="s">
        <v>166</v>
      </c>
      <c r="C82" s="138">
        <v>0</v>
      </c>
      <c r="D82" s="121"/>
      <c r="E82" s="121"/>
      <c r="F82" s="121"/>
      <c r="G82" s="121"/>
      <c r="H82" s="121"/>
      <c r="I82" s="153"/>
      <c r="J82" s="158">
        <v>518</v>
      </c>
      <c r="K82" s="121"/>
      <c r="L82" s="121"/>
      <c r="M82" s="121"/>
    </row>
    <row r="83" spans="1:13" ht="14.25">
      <c r="A83" s="121"/>
      <c r="B83" s="121" t="s">
        <v>61</v>
      </c>
      <c r="C83" s="138">
        <v>-26800</v>
      </c>
      <c r="D83" s="121"/>
      <c r="E83" s="121"/>
      <c r="F83" s="121"/>
      <c r="G83" s="121"/>
      <c r="H83" s="121"/>
      <c r="I83" s="153"/>
      <c r="J83" s="158">
        <v>-22541</v>
      </c>
      <c r="K83" s="121"/>
      <c r="L83" s="121"/>
      <c r="M83" s="121"/>
    </row>
    <row r="84" spans="2:13" ht="15.75" thickBot="1">
      <c r="B84" s="121"/>
      <c r="C84" s="176">
        <f>SUM(C81:C83)</f>
        <v>-22561</v>
      </c>
      <c r="D84" s="173">
        <v>0</v>
      </c>
      <c r="E84" s="173">
        <v>0</v>
      </c>
      <c r="F84" s="173">
        <v>0</v>
      </c>
      <c r="G84" s="173">
        <v>0</v>
      </c>
      <c r="H84" s="173">
        <v>0</v>
      </c>
      <c r="I84" s="174">
        <v>0</v>
      </c>
      <c r="J84" s="177">
        <f>SUM(J81:J83)</f>
        <v>-15264</v>
      </c>
      <c r="K84" s="121"/>
      <c r="L84" s="121"/>
      <c r="M84" s="121"/>
    </row>
    <row r="85" spans="2:13" ht="15">
      <c r="B85" s="121"/>
      <c r="C85" s="174"/>
      <c r="D85" s="174"/>
      <c r="E85" s="174"/>
      <c r="F85" s="174"/>
      <c r="G85" s="174"/>
      <c r="H85" s="174"/>
      <c r="I85" s="174"/>
      <c r="J85" s="37"/>
      <c r="K85" s="121"/>
      <c r="L85" s="121"/>
      <c r="M85" s="121"/>
    </row>
    <row r="86" spans="2:13" ht="15">
      <c r="B86" s="287"/>
      <c r="C86" s="174"/>
      <c r="D86" s="174"/>
      <c r="E86" s="174"/>
      <c r="F86" s="174"/>
      <c r="G86" s="174"/>
      <c r="H86" s="174"/>
      <c r="I86" s="174"/>
      <c r="J86" s="178"/>
      <c r="K86" s="121"/>
      <c r="L86" s="121"/>
      <c r="M86" s="121"/>
    </row>
    <row r="87" spans="2:13" ht="15">
      <c r="B87" s="287"/>
      <c r="C87" s="174"/>
      <c r="D87" s="174"/>
      <c r="E87" s="174"/>
      <c r="F87" s="174"/>
      <c r="G87" s="174"/>
      <c r="H87" s="174"/>
      <c r="I87" s="174"/>
      <c r="J87" s="178"/>
      <c r="K87" s="121"/>
      <c r="L87" s="121"/>
      <c r="M87" s="121"/>
    </row>
    <row r="88" spans="2:13" ht="14.25">
      <c r="B88" s="354" t="s">
        <v>246</v>
      </c>
      <c r="C88" s="330"/>
      <c r="D88" s="330"/>
      <c r="E88" s="330"/>
      <c r="F88" s="330"/>
      <c r="G88" s="330"/>
      <c r="H88" s="330"/>
      <c r="I88" s="330"/>
      <c r="J88" s="330"/>
      <c r="K88" s="121"/>
      <c r="L88" s="121"/>
      <c r="M88" s="121"/>
    </row>
    <row r="89" spans="2:13" ht="14.25">
      <c r="B89" s="330"/>
      <c r="C89" s="330"/>
      <c r="D89" s="330"/>
      <c r="E89" s="330"/>
      <c r="F89" s="330"/>
      <c r="G89" s="330"/>
      <c r="H89" s="330"/>
      <c r="I89" s="330"/>
      <c r="J89" s="330"/>
      <c r="K89" s="121"/>
      <c r="L89" s="121"/>
      <c r="M89" s="121"/>
    </row>
    <row r="90" spans="2:13" ht="14.25">
      <c r="B90" s="121"/>
      <c r="C90" s="159"/>
      <c r="D90" s="159" t="e">
        <f aca="true" t="shared" si="0" ref="D90:I90">D76-D84</f>
        <v>#REF!</v>
      </c>
      <c r="E90" s="159" t="e">
        <f t="shared" si="0"/>
        <v>#REF!</v>
      </c>
      <c r="F90" s="159" t="e">
        <f t="shared" si="0"/>
        <v>#REF!</v>
      </c>
      <c r="G90" s="159" t="e">
        <f t="shared" si="0"/>
        <v>#REF!</v>
      </c>
      <c r="H90" s="159" t="e">
        <f t="shared" si="0"/>
        <v>#REF!</v>
      </c>
      <c r="I90" s="167">
        <f t="shared" si="0"/>
        <v>0</v>
      </c>
      <c r="J90" s="178"/>
      <c r="K90" s="121"/>
      <c r="L90" s="121"/>
      <c r="M90" s="121"/>
    </row>
    <row r="91" spans="2:13" ht="14.25">
      <c r="B91" s="15"/>
      <c r="C91" s="152"/>
      <c r="D91" s="121"/>
      <c r="E91" s="121"/>
      <c r="F91" s="121"/>
      <c r="G91" s="121"/>
      <c r="H91" s="121"/>
      <c r="I91" s="153"/>
      <c r="J91" s="178"/>
      <c r="K91" s="121"/>
      <c r="L91" s="121"/>
      <c r="M91" s="121"/>
    </row>
    <row r="92" spans="2:13" ht="14.25">
      <c r="B92" s="121"/>
      <c r="C92" s="152"/>
      <c r="D92" s="121"/>
      <c r="E92" s="121"/>
      <c r="F92" s="121"/>
      <c r="G92" s="121"/>
      <c r="H92" s="121"/>
      <c r="I92" s="153"/>
      <c r="J92" s="178"/>
      <c r="K92" s="121"/>
      <c r="L92" s="121"/>
      <c r="M92" s="121"/>
    </row>
    <row r="93" spans="2:13" ht="14.25">
      <c r="B93" s="121"/>
      <c r="C93" s="152"/>
      <c r="D93" s="121"/>
      <c r="E93" s="121"/>
      <c r="F93" s="121"/>
      <c r="G93" s="121"/>
      <c r="H93" s="121"/>
      <c r="I93" s="153"/>
      <c r="J93" s="178"/>
      <c r="K93" s="121"/>
      <c r="L93" s="121"/>
      <c r="M93" s="121"/>
    </row>
    <row r="94" spans="2:13" ht="14.25">
      <c r="B94" s="121"/>
      <c r="C94" s="152"/>
      <c r="D94" s="121"/>
      <c r="E94" s="121"/>
      <c r="F94" s="121"/>
      <c r="G94" s="121"/>
      <c r="H94" s="121"/>
      <c r="I94" s="153"/>
      <c r="J94" s="178"/>
      <c r="K94" s="121"/>
      <c r="L94" s="121"/>
      <c r="M94" s="121"/>
    </row>
    <row r="95" spans="2:13" ht="14.25">
      <c r="B95" s="121"/>
      <c r="C95" s="152"/>
      <c r="D95" s="121"/>
      <c r="E95" s="121"/>
      <c r="F95" s="121"/>
      <c r="G95" s="121"/>
      <c r="H95" s="121"/>
      <c r="I95" s="153"/>
      <c r="J95" s="178"/>
      <c r="K95" s="121"/>
      <c r="L95" s="121"/>
      <c r="M95" s="121"/>
    </row>
    <row r="96" spans="2:13" ht="14.25">
      <c r="B96" s="179"/>
      <c r="C96" s="152"/>
      <c r="D96" s="121"/>
      <c r="E96" s="121"/>
      <c r="F96" s="121"/>
      <c r="G96" s="121"/>
      <c r="H96" s="121"/>
      <c r="I96" s="153"/>
      <c r="J96" s="154"/>
      <c r="K96" s="121"/>
      <c r="L96" s="121"/>
      <c r="M96" s="121"/>
    </row>
    <row r="97" spans="2:13" ht="14.25">
      <c r="B97" s="179"/>
      <c r="C97" s="152"/>
      <c r="D97" s="121"/>
      <c r="E97" s="121"/>
      <c r="F97" s="121"/>
      <c r="G97" s="121"/>
      <c r="H97" s="121"/>
      <c r="I97" s="153"/>
      <c r="J97" s="154"/>
      <c r="K97" s="121"/>
      <c r="L97" s="121"/>
      <c r="M97" s="121"/>
    </row>
    <row r="98" spans="2:13" ht="14.25">
      <c r="B98" s="121"/>
      <c r="C98" s="152"/>
      <c r="D98" s="121"/>
      <c r="E98" s="121"/>
      <c r="F98" s="121"/>
      <c r="G98" s="121"/>
      <c r="H98" s="121"/>
      <c r="I98" s="153"/>
      <c r="J98" s="154"/>
      <c r="K98" s="121"/>
      <c r="L98" s="121"/>
      <c r="M98" s="121"/>
    </row>
    <row r="99" spans="2:13" ht="14.25">
      <c r="B99" s="121"/>
      <c r="C99" s="152"/>
      <c r="D99" s="121"/>
      <c r="E99" s="121"/>
      <c r="F99" s="121"/>
      <c r="G99" s="121"/>
      <c r="H99" s="121"/>
      <c r="I99" s="153"/>
      <c r="J99" s="154"/>
      <c r="K99" s="121"/>
      <c r="L99" s="121"/>
      <c r="M99" s="121"/>
    </row>
    <row r="100" spans="2:13" ht="14.25">
      <c r="B100" s="121"/>
      <c r="C100" s="152"/>
      <c r="D100" s="121"/>
      <c r="E100" s="121"/>
      <c r="F100" s="121"/>
      <c r="G100" s="121"/>
      <c r="H100" s="121"/>
      <c r="I100" s="153"/>
      <c r="J100" s="154"/>
      <c r="K100" s="121"/>
      <c r="L100" s="121"/>
      <c r="M100" s="121"/>
    </row>
    <row r="101" spans="2:13" ht="14.25">
      <c r="B101" s="121"/>
      <c r="C101" s="152"/>
      <c r="D101" s="121"/>
      <c r="E101" s="121"/>
      <c r="F101" s="121"/>
      <c r="G101" s="121"/>
      <c r="H101" s="121"/>
      <c r="I101" s="153"/>
      <c r="J101" s="154"/>
      <c r="K101" s="121"/>
      <c r="L101" s="121"/>
      <c r="M101" s="121"/>
    </row>
    <row r="102" spans="2:13" ht="14.25">
      <c r="B102" s="121"/>
      <c r="C102" s="152"/>
      <c r="D102" s="121"/>
      <c r="E102" s="121"/>
      <c r="F102" s="121"/>
      <c r="G102" s="121"/>
      <c r="H102" s="121"/>
      <c r="I102" s="153"/>
      <c r="J102" s="154"/>
      <c r="K102" s="121"/>
      <c r="L102" s="121"/>
      <c r="M102" s="121"/>
    </row>
    <row r="103" spans="2:13" ht="14.25">
      <c r="B103" s="121"/>
      <c r="C103" s="152"/>
      <c r="D103" s="121"/>
      <c r="E103" s="121"/>
      <c r="F103" s="121"/>
      <c r="G103" s="121"/>
      <c r="H103" s="121"/>
      <c r="I103" s="153"/>
      <c r="J103" s="154"/>
      <c r="K103" s="121"/>
      <c r="L103" s="121"/>
      <c r="M103" s="121"/>
    </row>
    <row r="104" spans="2:13" ht="14.25">
      <c r="B104" s="121"/>
      <c r="C104" s="152"/>
      <c r="D104" s="121"/>
      <c r="E104" s="121"/>
      <c r="F104" s="121"/>
      <c r="G104" s="121"/>
      <c r="H104" s="121"/>
      <c r="I104" s="153"/>
      <c r="J104" s="154"/>
      <c r="K104" s="121"/>
      <c r="L104" s="121"/>
      <c r="M104" s="121"/>
    </row>
    <row r="105" spans="2:13" ht="14.25">
      <c r="B105" s="121"/>
      <c r="C105" s="152"/>
      <c r="D105" s="121"/>
      <c r="E105" s="121"/>
      <c r="F105" s="121"/>
      <c r="G105" s="121"/>
      <c r="H105" s="121"/>
      <c r="I105" s="153"/>
      <c r="J105" s="154"/>
      <c r="K105" s="121"/>
      <c r="L105" s="121"/>
      <c r="M105" s="121"/>
    </row>
    <row r="106" spans="2:13" ht="14.25">
      <c r="B106" s="121"/>
      <c r="C106" s="152"/>
      <c r="D106" s="121"/>
      <c r="E106" s="121"/>
      <c r="F106" s="121"/>
      <c r="G106" s="121"/>
      <c r="H106" s="121"/>
      <c r="I106" s="153"/>
      <c r="J106" s="154"/>
      <c r="K106" s="121"/>
      <c r="L106" s="121"/>
      <c r="M106" s="121"/>
    </row>
    <row r="107" spans="2:13" ht="14.25">
      <c r="B107" s="121"/>
      <c r="C107" s="152"/>
      <c r="D107" s="121"/>
      <c r="E107" s="121"/>
      <c r="F107" s="121"/>
      <c r="G107" s="121"/>
      <c r="H107" s="121"/>
      <c r="I107" s="153"/>
      <c r="J107" s="154"/>
      <c r="K107" s="121"/>
      <c r="L107" s="121"/>
      <c r="M107" s="121"/>
    </row>
    <row r="108" spans="2:13" ht="14.25">
      <c r="B108" s="121"/>
      <c r="C108" s="152"/>
      <c r="D108" s="121"/>
      <c r="E108" s="121"/>
      <c r="F108" s="121"/>
      <c r="G108" s="121"/>
      <c r="H108" s="121"/>
      <c r="I108" s="153"/>
      <c r="J108" s="154"/>
      <c r="K108" s="121"/>
      <c r="L108" s="121"/>
      <c r="M108" s="121"/>
    </row>
    <row r="109" spans="2:13" ht="14.25">
      <c r="B109" s="121"/>
      <c r="C109" s="152"/>
      <c r="D109" s="121"/>
      <c r="E109" s="121"/>
      <c r="F109" s="121"/>
      <c r="G109" s="121"/>
      <c r="H109" s="121"/>
      <c r="I109" s="153"/>
      <c r="J109" s="154"/>
      <c r="K109" s="121"/>
      <c r="L109" s="121"/>
      <c r="M109" s="121"/>
    </row>
    <row r="110" spans="2:13" ht="14.25">
      <c r="B110" s="121"/>
      <c r="C110" s="152"/>
      <c r="D110" s="121"/>
      <c r="E110" s="121"/>
      <c r="F110" s="121"/>
      <c r="G110" s="121"/>
      <c r="H110" s="121"/>
      <c r="I110" s="153"/>
      <c r="J110" s="154"/>
      <c r="K110" s="121"/>
      <c r="L110" s="121"/>
      <c r="M110" s="121"/>
    </row>
    <row r="111" spans="2:13" ht="14.25">
      <c r="B111" s="121"/>
      <c r="C111" s="152"/>
      <c r="D111" s="121"/>
      <c r="E111" s="121"/>
      <c r="F111" s="121"/>
      <c r="G111" s="121"/>
      <c r="H111" s="121"/>
      <c r="I111" s="153"/>
      <c r="J111" s="154"/>
      <c r="K111" s="121"/>
      <c r="L111" s="121"/>
      <c r="M111" s="121"/>
    </row>
    <row r="112" spans="2:13" ht="14.25">
      <c r="B112" s="121"/>
      <c r="C112" s="152"/>
      <c r="D112" s="121"/>
      <c r="E112" s="121"/>
      <c r="F112" s="121"/>
      <c r="G112" s="121"/>
      <c r="H112" s="121"/>
      <c r="I112" s="153"/>
      <c r="J112" s="154"/>
      <c r="K112" s="121"/>
      <c r="L112" s="121"/>
      <c r="M112" s="121"/>
    </row>
    <row r="113" spans="2:13" ht="14.25">
      <c r="B113" s="121"/>
      <c r="C113" s="152"/>
      <c r="D113" s="121"/>
      <c r="E113" s="121"/>
      <c r="F113" s="121"/>
      <c r="G113" s="121"/>
      <c r="H113" s="121"/>
      <c r="I113" s="153"/>
      <c r="J113" s="154"/>
      <c r="K113" s="121"/>
      <c r="L113" s="121"/>
      <c r="M113" s="121"/>
    </row>
    <row r="114" spans="2:13" ht="14.25">
      <c r="B114" s="121"/>
      <c r="C114" s="152"/>
      <c r="D114" s="121"/>
      <c r="E114" s="121"/>
      <c r="F114" s="121"/>
      <c r="G114" s="121"/>
      <c r="H114" s="121"/>
      <c r="I114" s="153"/>
      <c r="J114" s="154"/>
      <c r="K114" s="121"/>
      <c r="L114" s="121"/>
      <c r="M114" s="121"/>
    </row>
    <row r="115" spans="2:13" ht="14.25">
      <c r="B115" s="121"/>
      <c r="C115" s="152"/>
      <c r="D115" s="121"/>
      <c r="E115" s="121"/>
      <c r="F115" s="121"/>
      <c r="G115" s="121"/>
      <c r="H115" s="121"/>
      <c r="I115" s="153"/>
      <c r="J115" s="154"/>
      <c r="K115" s="121"/>
      <c r="L115" s="121"/>
      <c r="M115" s="121"/>
    </row>
    <row r="116" spans="2:13" ht="14.25">
      <c r="B116" s="121"/>
      <c r="C116" s="152"/>
      <c r="D116" s="121"/>
      <c r="E116" s="121"/>
      <c r="F116" s="121"/>
      <c r="G116" s="121"/>
      <c r="H116" s="121"/>
      <c r="I116" s="153"/>
      <c r="J116" s="154"/>
      <c r="K116" s="121"/>
      <c r="L116" s="121"/>
      <c r="M116" s="121"/>
    </row>
    <row r="117" spans="2:13" ht="14.25">
      <c r="B117" s="121"/>
      <c r="C117" s="152"/>
      <c r="D117" s="121"/>
      <c r="E117" s="121"/>
      <c r="F117" s="121"/>
      <c r="G117" s="121"/>
      <c r="H117" s="121"/>
      <c r="I117" s="153"/>
      <c r="J117" s="154"/>
      <c r="K117" s="121"/>
      <c r="L117" s="121"/>
      <c r="M117" s="121"/>
    </row>
    <row r="142" ht="9" customHeight="1">
      <c r="B142" s="312" t="s">
        <v>306</v>
      </c>
    </row>
    <row r="143" ht="6" customHeight="1"/>
    <row r="203" ht="12.75">
      <c r="B203" s="124" t="s">
        <v>308</v>
      </c>
    </row>
    <row r="223" ht="12.75">
      <c r="C223" s="180" t="s">
        <v>312</v>
      </c>
    </row>
    <row r="230" ht="12.75">
      <c r="B230" s="124" t="s">
        <v>313</v>
      </c>
    </row>
  </sheetData>
  <mergeCells count="3">
    <mergeCell ref="F13:G13"/>
    <mergeCell ref="B88:J89"/>
    <mergeCell ref="C9:J9"/>
  </mergeCells>
  <printOptions/>
  <pageMargins left="1" right="0" top="0.3" bottom="0.25" header="0.2" footer="0.2"/>
  <pageSetup fitToHeight="1" fitToWidth="1" horizontalDpi="600" verticalDpi="600" orientation="portrait" paperSize="9" scale="62"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230"/>
  <sheetViews>
    <sheetView zoomScale="75" zoomScaleNormal="75" workbookViewId="0" topLeftCell="A1">
      <selection activeCell="K41" sqref="K41"/>
    </sheetView>
  </sheetViews>
  <sheetFormatPr defaultColWidth="9.140625" defaultRowHeight="12.75"/>
  <cols>
    <col min="1" max="1" width="1.57421875" style="124" customWidth="1"/>
    <col min="2" max="2" width="41.00390625" style="124" customWidth="1"/>
    <col min="3" max="3" width="13.57421875" style="140" customWidth="1"/>
    <col min="4" max="4" width="2.7109375" style="140" customWidth="1"/>
    <col min="5" max="5" width="12.7109375" style="140" customWidth="1"/>
    <col min="6" max="6" width="3.7109375" style="140" customWidth="1"/>
    <col min="7" max="7" width="13.57421875" style="140" bestFit="1" customWidth="1"/>
    <col min="8" max="8" width="3.7109375" style="140" customWidth="1"/>
    <col min="9" max="9" width="11.8515625" style="140" bestFit="1" customWidth="1"/>
    <col min="10" max="10" width="3.7109375" style="140" customWidth="1"/>
    <col min="11" max="11" width="14.7109375" style="140" customWidth="1"/>
    <col min="12" max="12" width="14.57421875" style="140" bestFit="1" customWidth="1"/>
    <col min="13" max="16384" width="9.140625" style="124" customWidth="1"/>
  </cols>
  <sheetData>
    <row r="1" spans="3:21" s="4" customFormat="1" ht="20.25">
      <c r="C1" s="108"/>
      <c r="D1" s="108"/>
      <c r="E1" s="109"/>
      <c r="F1" s="109"/>
      <c r="G1" s="110"/>
      <c r="H1" s="110"/>
      <c r="I1" s="109"/>
      <c r="J1" s="109"/>
      <c r="K1" s="111"/>
      <c r="L1" s="109"/>
      <c r="M1" s="53"/>
      <c r="N1" s="47"/>
      <c r="O1" s="47"/>
      <c r="P1" s="1"/>
      <c r="Q1" s="2"/>
      <c r="R1" s="2"/>
      <c r="S1" s="2"/>
      <c r="T1" s="2"/>
      <c r="U1" s="2"/>
    </row>
    <row r="2" spans="3:21" s="4" customFormat="1" ht="20.25">
      <c r="C2" s="108"/>
      <c r="D2" s="108"/>
      <c r="E2" s="109"/>
      <c r="F2" s="109"/>
      <c r="G2" s="110"/>
      <c r="H2" s="110"/>
      <c r="I2" s="109"/>
      <c r="J2" s="109"/>
      <c r="K2" s="111"/>
      <c r="L2" s="109"/>
      <c r="M2" s="53"/>
      <c r="N2" s="47"/>
      <c r="O2" s="47"/>
      <c r="P2" s="1"/>
      <c r="Q2" s="2"/>
      <c r="R2" s="2"/>
      <c r="S2" s="2"/>
      <c r="T2" s="2"/>
      <c r="U2" s="2"/>
    </row>
    <row r="3" spans="2:21" s="4" customFormat="1" ht="20.25">
      <c r="B3" s="9" t="s">
        <v>171</v>
      </c>
      <c r="C3" s="108"/>
      <c r="D3" s="108"/>
      <c r="E3" s="109"/>
      <c r="F3" s="109"/>
      <c r="G3" s="110"/>
      <c r="H3" s="110"/>
      <c r="I3" s="109"/>
      <c r="J3" s="109"/>
      <c r="K3" s="111"/>
      <c r="L3" s="109"/>
      <c r="M3" s="53"/>
      <c r="N3" s="47"/>
      <c r="O3" s="47"/>
      <c r="P3" s="1"/>
      <c r="Q3" s="2"/>
      <c r="R3" s="2"/>
      <c r="S3" s="2"/>
      <c r="T3" s="2"/>
      <c r="U3" s="2"/>
    </row>
    <row r="4" spans="2:21" s="4" customFormat="1" ht="20.25">
      <c r="B4" s="9"/>
      <c r="C4" s="108"/>
      <c r="D4" s="108"/>
      <c r="E4" s="109"/>
      <c r="F4" s="109"/>
      <c r="G4" s="110"/>
      <c r="H4" s="110"/>
      <c r="I4" s="14"/>
      <c r="J4" s="109"/>
      <c r="K4" s="111"/>
      <c r="L4" s="109"/>
      <c r="M4" s="53"/>
      <c r="N4" s="47"/>
      <c r="O4" s="47"/>
      <c r="P4" s="1"/>
      <c r="Q4" s="2"/>
      <c r="R4" s="2"/>
      <c r="S4" s="2"/>
      <c r="T4" s="2"/>
      <c r="U4" s="2"/>
    </row>
    <row r="5" spans="2:16" s="4" customFormat="1" ht="15">
      <c r="B5" s="55" t="s">
        <v>303</v>
      </c>
      <c r="C5" s="108"/>
      <c r="D5" s="108"/>
      <c r="E5" s="109"/>
      <c r="F5" s="109"/>
      <c r="G5" s="110"/>
      <c r="H5" s="110"/>
      <c r="I5" s="109"/>
      <c r="J5" s="109"/>
      <c r="K5" s="111"/>
      <c r="L5" s="109"/>
      <c r="M5" s="53"/>
      <c r="N5" s="47"/>
      <c r="O5" s="47"/>
      <c r="P5" s="3"/>
    </row>
    <row r="6" spans="2:16" s="4" customFormat="1" ht="12.75" customHeight="1">
      <c r="B6" s="57"/>
      <c r="C6" s="112"/>
      <c r="D6" s="112"/>
      <c r="E6" s="110"/>
      <c r="F6" s="113"/>
      <c r="G6" s="113"/>
      <c r="H6" s="110"/>
      <c r="I6" s="110"/>
      <c r="J6" s="110"/>
      <c r="K6" s="113"/>
      <c r="L6" s="110"/>
      <c r="M6" s="47"/>
      <c r="N6" s="47"/>
      <c r="O6" s="47"/>
      <c r="P6" s="3"/>
    </row>
    <row r="7" spans="2:16" s="4" customFormat="1" ht="15">
      <c r="B7" s="115" t="s">
        <v>192</v>
      </c>
      <c r="E7" s="110"/>
      <c r="F7" s="110"/>
      <c r="G7" s="110"/>
      <c r="H7" s="110"/>
      <c r="I7" s="110"/>
      <c r="J7" s="110"/>
      <c r="K7" s="113"/>
      <c r="L7" s="110"/>
      <c r="M7" s="47"/>
      <c r="N7" s="47"/>
      <c r="O7" s="47"/>
      <c r="P7" s="3"/>
    </row>
    <row r="8" spans="2:16" s="4" customFormat="1" ht="15">
      <c r="B8" s="116"/>
      <c r="C8" s="114"/>
      <c r="D8" s="114"/>
      <c r="E8" s="110"/>
      <c r="F8" s="110"/>
      <c r="G8" s="110"/>
      <c r="H8" s="110"/>
      <c r="I8" s="110"/>
      <c r="J8" s="110"/>
      <c r="K8" s="113"/>
      <c r="L8" s="110"/>
      <c r="M8" s="47"/>
      <c r="N8" s="47"/>
      <c r="O8" s="47"/>
      <c r="P8" s="3"/>
    </row>
    <row r="9" spans="2:16" s="4" customFormat="1" ht="15">
      <c r="B9" s="117"/>
      <c r="C9" s="114"/>
      <c r="D9" s="114"/>
      <c r="E9" s="110"/>
      <c r="F9" s="110"/>
      <c r="G9" s="110"/>
      <c r="H9" s="110"/>
      <c r="I9" s="110"/>
      <c r="J9" s="110"/>
      <c r="K9" s="113"/>
      <c r="L9" s="110"/>
      <c r="M9" s="47"/>
      <c r="N9" s="47"/>
      <c r="O9" s="47"/>
      <c r="P9" s="3"/>
    </row>
    <row r="10" spans="3:11" s="118" customFormat="1" ht="15" customHeight="1">
      <c r="C10" s="128" t="s">
        <v>194</v>
      </c>
      <c r="D10" s="128"/>
      <c r="E10" s="128" t="s">
        <v>62</v>
      </c>
      <c r="F10" s="128"/>
      <c r="G10" s="128" t="s">
        <v>194</v>
      </c>
      <c r="H10" s="128"/>
      <c r="I10" s="128" t="s">
        <v>193</v>
      </c>
      <c r="J10" s="128"/>
      <c r="K10" s="128"/>
    </row>
    <row r="11" spans="2:11" s="118" customFormat="1" ht="15">
      <c r="B11" s="120"/>
      <c r="C11" s="128" t="s">
        <v>62</v>
      </c>
      <c r="D11" s="128"/>
      <c r="E11" s="128" t="s">
        <v>158</v>
      </c>
      <c r="F11" s="128"/>
      <c r="G11" s="128" t="s">
        <v>63</v>
      </c>
      <c r="H11" s="128"/>
      <c r="I11" s="128" t="s">
        <v>222</v>
      </c>
      <c r="J11" s="128"/>
      <c r="K11" s="128" t="s">
        <v>41</v>
      </c>
    </row>
    <row r="12" spans="2:11" s="118" customFormat="1" ht="15" customHeight="1">
      <c r="B12" s="120"/>
      <c r="C12" s="128" t="s">
        <v>35</v>
      </c>
      <c r="D12" s="128"/>
      <c r="E12" s="128" t="s">
        <v>35</v>
      </c>
      <c r="F12" s="128"/>
      <c r="G12" s="128" t="s">
        <v>35</v>
      </c>
      <c r="H12" s="128"/>
      <c r="I12" s="128" t="s">
        <v>35</v>
      </c>
      <c r="J12" s="128"/>
      <c r="K12" s="128" t="s">
        <v>35</v>
      </c>
    </row>
    <row r="13" spans="2:12" ht="12.75" customHeight="1">
      <c r="B13" s="121"/>
      <c r="C13" s="122"/>
      <c r="D13" s="122"/>
      <c r="E13" s="119"/>
      <c r="F13" s="123"/>
      <c r="G13" s="122"/>
      <c r="H13" s="119"/>
      <c r="I13" s="122"/>
      <c r="J13" s="119"/>
      <c r="K13" s="122"/>
      <c r="L13" s="124"/>
    </row>
    <row r="14" spans="2:12" ht="12.75" customHeight="1">
      <c r="B14" s="169" t="s">
        <v>164</v>
      </c>
      <c r="C14" s="125"/>
      <c r="D14" s="126"/>
      <c r="E14" s="127"/>
      <c r="F14" s="128"/>
      <c r="G14" s="127"/>
      <c r="H14" s="125"/>
      <c r="I14" s="127"/>
      <c r="J14" s="127"/>
      <c r="K14" s="127"/>
      <c r="L14" s="124"/>
    </row>
    <row r="15" spans="2:12" ht="12.75" customHeight="1">
      <c r="B15" s="121" t="s">
        <v>249</v>
      </c>
      <c r="C15" s="125">
        <v>87556</v>
      </c>
      <c r="D15" s="126"/>
      <c r="E15" s="127">
        <v>6036</v>
      </c>
      <c r="F15" s="128"/>
      <c r="G15" s="127">
        <v>31438</v>
      </c>
      <c r="H15" s="125"/>
      <c r="I15" s="127">
        <v>10433</v>
      </c>
      <c r="J15" s="127"/>
      <c r="K15" s="127">
        <f>SUM(C15:J15)</f>
        <v>135463</v>
      </c>
      <c r="L15" s="124"/>
    </row>
    <row r="16" spans="2:12" ht="12.75" customHeight="1">
      <c r="B16" s="121" t="s">
        <v>250</v>
      </c>
      <c r="C16" s="182">
        <v>0</v>
      </c>
      <c r="D16" s="298"/>
      <c r="E16" s="288">
        <v>0</v>
      </c>
      <c r="F16" s="299"/>
      <c r="G16" s="288">
        <v>0</v>
      </c>
      <c r="H16" s="297"/>
      <c r="I16" s="288">
        <v>-1245</v>
      </c>
      <c r="J16" s="288"/>
      <c r="K16" s="288">
        <f>SUM(C16:J16)</f>
        <v>-1245</v>
      </c>
      <c r="L16" s="124"/>
    </row>
    <row r="17" spans="2:12" ht="12.75" customHeight="1">
      <c r="B17" s="121" t="s">
        <v>251</v>
      </c>
      <c r="C17" s="302">
        <f>+C15+C16</f>
        <v>87556</v>
      </c>
      <c r="D17" s="300"/>
      <c r="E17" s="302">
        <f>+E15+E16</f>
        <v>6036</v>
      </c>
      <c r="F17" s="301"/>
      <c r="G17" s="302">
        <f>+G15+G16</f>
        <v>31438</v>
      </c>
      <c r="H17" s="302"/>
      <c r="I17" s="302">
        <f>+I15+I16</f>
        <v>9188</v>
      </c>
      <c r="J17" s="290"/>
      <c r="K17" s="302">
        <f>+K15+K16</f>
        <v>134218</v>
      </c>
      <c r="L17" s="124"/>
    </row>
    <row r="18" spans="2:12" ht="12.75" customHeight="1">
      <c r="B18" s="121"/>
      <c r="C18" s="129"/>
      <c r="D18" s="129"/>
      <c r="E18" s="127"/>
      <c r="F18" s="128"/>
      <c r="G18" s="130"/>
      <c r="H18" s="125"/>
      <c r="I18" s="130"/>
      <c r="J18" s="127"/>
      <c r="K18" s="130"/>
      <c r="L18" s="124"/>
    </row>
    <row r="19" spans="2:12" ht="12.75" customHeight="1">
      <c r="B19" s="121" t="s">
        <v>165</v>
      </c>
      <c r="C19" s="127">
        <v>27979</v>
      </c>
      <c r="D19" s="127"/>
      <c r="E19" s="127">
        <v>0</v>
      </c>
      <c r="F19" s="131"/>
      <c r="G19" s="127">
        <v>16787</v>
      </c>
      <c r="H19" s="131"/>
      <c r="I19" s="127">
        <v>0</v>
      </c>
      <c r="J19" s="127"/>
      <c r="K19" s="130">
        <f>SUM(C19:J19)</f>
        <v>44766</v>
      </c>
      <c r="L19" s="124"/>
    </row>
    <row r="20" spans="2:12" ht="12.75" customHeight="1">
      <c r="B20" s="121"/>
      <c r="C20" s="127"/>
      <c r="D20" s="127"/>
      <c r="E20" s="127"/>
      <c r="F20" s="131"/>
      <c r="G20" s="127"/>
      <c r="H20" s="131"/>
      <c r="I20" s="127"/>
      <c r="J20" s="127"/>
      <c r="K20" s="130"/>
      <c r="L20" s="124"/>
    </row>
    <row r="21" spans="2:12" ht="12.75" customHeight="1">
      <c r="B21" s="121" t="s">
        <v>230</v>
      </c>
      <c r="C21" s="127">
        <v>0</v>
      </c>
      <c r="D21" s="127"/>
      <c r="E21" s="127">
        <v>-5829</v>
      </c>
      <c r="F21" s="131"/>
      <c r="G21" s="127">
        <v>0</v>
      </c>
      <c r="H21" s="131"/>
      <c r="I21" s="127">
        <v>0</v>
      </c>
      <c r="J21" s="127"/>
      <c r="K21" s="127">
        <f>SUM(C21:J21)</f>
        <v>-5829</v>
      </c>
      <c r="L21" s="124"/>
    </row>
    <row r="22" spans="2:12" ht="12.75" customHeight="1">
      <c r="B22" s="121"/>
      <c r="C22" s="127"/>
      <c r="D22" s="127"/>
      <c r="E22" s="127"/>
      <c r="F22" s="131"/>
      <c r="G22" s="127"/>
      <c r="H22" s="131"/>
      <c r="I22" s="127"/>
      <c r="J22" s="127"/>
      <c r="K22" s="130"/>
      <c r="L22" s="124"/>
    </row>
    <row r="23" spans="2:12" ht="12.75" customHeight="1">
      <c r="B23" s="121" t="s">
        <v>127</v>
      </c>
      <c r="C23" s="132">
        <v>0</v>
      </c>
      <c r="D23" s="132"/>
      <c r="E23" s="290">
        <v>0</v>
      </c>
      <c r="F23" s="132"/>
      <c r="G23" s="132">
        <v>0</v>
      </c>
      <c r="H23" s="132"/>
      <c r="I23" s="132">
        <v>16214</v>
      </c>
      <c r="J23" s="290"/>
      <c r="K23" s="291">
        <f>SUM(C23:J23)</f>
        <v>16214</v>
      </c>
      <c r="L23" s="133"/>
    </row>
    <row r="24" spans="2:12" ht="12.75" customHeight="1">
      <c r="B24" s="121"/>
      <c r="C24" s="132"/>
      <c r="D24" s="132"/>
      <c r="E24" s="290"/>
      <c r="F24" s="132"/>
      <c r="G24" s="132"/>
      <c r="H24" s="132"/>
      <c r="I24" s="132"/>
      <c r="J24" s="290"/>
      <c r="K24" s="291"/>
      <c r="L24" s="133"/>
    </row>
    <row r="25" spans="2:12" ht="12.75" customHeight="1">
      <c r="B25" s="121" t="s">
        <v>229</v>
      </c>
      <c r="C25" s="132">
        <v>0</v>
      </c>
      <c r="D25" s="132"/>
      <c r="E25" s="290">
        <v>0</v>
      </c>
      <c r="F25" s="132"/>
      <c r="G25" s="132">
        <v>0</v>
      </c>
      <c r="H25" s="132"/>
      <c r="I25" s="132">
        <v>-4138</v>
      </c>
      <c r="J25" s="290"/>
      <c r="K25" s="127">
        <f>SUM(C25:J25)</f>
        <v>-4138</v>
      </c>
      <c r="L25" s="133"/>
    </row>
    <row r="26" spans="2:12" ht="12.75" customHeight="1">
      <c r="B26" s="121"/>
      <c r="C26" s="134"/>
      <c r="D26" s="134"/>
      <c r="E26" s="288"/>
      <c r="F26" s="134"/>
      <c r="G26" s="134"/>
      <c r="H26" s="134"/>
      <c r="I26" s="134"/>
      <c r="J26" s="288"/>
      <c r="K26" s="289"/>
      <c r="L26" s="133"/>
    </row>
    <row r="27" spans="2:12" ht="18" customHeight="1" thickBot="1">
      <c r="B27" s="151" t="s">
        <v>9</v>
      </c>
      <c r="C27" s="137">
        <f>SUM(C17:C26)</f>
        <v>115535</v>
      </c>
      <c r="D27" s="137"/>
      <c r="E27" s="137">
        <f>SUM(E17:E26)</f>
        <v>207</v>
      </c>
      <c r="F27" s="137"/>
      <c r="G27" s="137">
        <f>SUM(G17:G26)</f>
        <v>48225</v>
      </c>
      <c r="H27" s="137"/>
      <c r="I27" s="137">
        <f>SUM(I17:I26)</f>
        <v>21264</v>
      </c>
      <c r="J27" s="137"/>
      <c r="K27" s="137">
        <f>SUM(K17:K26)</f>
        <v>185231</v>
      </c>
      <c r="L27" s="135"/>
    </row>
    <row r="28" spans="2:12" ht="12.75" customHeight="1">
      <c r="B28" s="121"/>
      <c r="C28" s="132"/>
      <c r="D28" s="132"/>
      <c r="E28" s="132"/>
      <c r="F28" s="132"/>
      <c r="G28" s="132"/>
      <c r="H28" s="132"/>
      <c r="I28" s="132"/>
      <c r="J28" s="132"/>
      <c r="K28" s="132"/>
      <c r="L28" s="135"/>
    </row>
    <row r="29" spans="2:12" ht="12.75" customHeight="1">
      <c r="B29" s="312"/>
      <c r="C29" s="138"/>
      <c r="D29" s="138"/>
      <c r="E29" s="138"/>
      <c r="F29" s="138"/>
      <c r="G29" s="138"/>
      <c r="H29" s="138"/>
      <c r="I29" s="138"/>
      <c r="J29" s="138"/>
      <c r="K29" s="138"/>
      <c r="L29" s="135"/>
    </row>
    <row r="30" spans="2:12" ht="12.75" customHeight="1">
      <c r="B30" s="121"/>
      <c r="C30" s="138"/>
      <c r="D30" s="138"/>
      <c r="E30" s="138"/>
      <c r="F30" s="138"/>
      <c r="G30" s="138"/>
      <c r="H30" s="138"/>
      <c r="I30" s="138"/>
      <c r="J30" s="138"/>
      <c r="K30" s="138"/>
      <c r="L30" s="135"/>
    </row>
    <row r="31" spans="2:12" ht="12.75" customHeight="1">
      <c r="B31" s="169" t="s">
        <v>248</v>
      </c>
      <c r="C31" s="138">
        <v>115535</v>
      </c>
      <c r="D31" s="138"/>
      <c r="E31" s="138">
        <v>207</v>
      </c>
      <c r="F31" s="138"/>
      <c r="G31" s="138">
        <v>48225</v>
      </c>
      <c r="H31" s="138"/>
      <c r="I31" s="138">
        <v>21264</v>
      </c>
      <c r="J31" s="138"/>
      <c r="K31" s="127">
        <f>SUM(C31:J31)</f>
        <v>185231</v>
      </c>
      <c r="L31" s="135"/>
    </row>
    <row r="32" spans="2:12" ht="12.75" customHeight="1">
      <c r="B32" s="121"/>
      <c r="C32" s="129"/>
      <c r="D32" s="129"/>
      <c r="E32" s="127"/>
      <c r="F32" s="128"/>
      <c r="G32" s="130"/>
      <c r="H32" s="125"/>
      <c r="I32" s="130"/>
      <c r="J32" s="127"/>
      <c r="K32" s="130"/>
      <c r="L32" s="124"/>
    </row>
    <row r="33" spans="2:12" ht="12.75" customHeight="1">
      <c r="B33" s="121" t="s">
        <v>165</v>
      </c>
      <c r="C33" s="125">
        <v>347</v>
      </c>
      <c r="D33" s="127"/>
      <c r="E33" s="127">
        <v>0</v>
      </c>
      <c r="F33" s="131"/>
      <c r="G33" s="127">
        <v>208</v>
      </c>
      <c r="H33" s="131"/>
      <c r="I33" s="127">
        <v>0</v>
      </c>
      <c r="J33" s="127"/>
      <c r="K33" s="127">
        <f>SUM(C33:J33)</f>
        <v>555</v>
      </c>
      <c r="L33" s="124"/>
    </row>
    <row r="34" spans="2:12" ht="12.75" customHeight="1">
      <c r="B34" s="121"/>
      <c r="C34" s="127"/>
      <c r="D34" s="127"/>
      <c r="E34" s="127"/>
      <c r="F34" s="131"/>
      <c r="G34" s="127"/>
      <c r="H34" s="131"/>
      <c r="I34" s="127"/>
      <c r="J34" s="127"/>
      <c r="K34" s="127"/>
      <c r="L34" s="124"/>
    </row>
    <row r="35" spans="2:12" ht="12.75" customHeight="1">
      <c r="B35" s="121" t="s">
        <v>230</v>
      </c>
      <c r="C35" s="127">
        <v>0</v>
      </c>
      <c r="D35" s="127"/>
      <c r="E35" s="127">
        <v>-42</v>
      </c>
      <c r="F35" s="131"/>
      <c r="G35" s="127">
        <v>0</v>
      </c>
      <c r="H35" s="131"/>
      <c r="I35" s="127">
        <v>0</v>
      </c>
      <c r="J35" s="127"/>
      <c r="K35" s="127">
        <f>SUM(C35:J35)</f>
        <v>-42</v>
      </c>
      <c r="L35" s="124"/>
    </row>
    <row r="36" spans="2:12" ht="12.75" customHeight="1">
      <c r="B36" s="121"/>
      <c r="C36" s="127"/>
      <c r="D36" s="127"/>
      <c r="E36" s="127"/>
      <c r="F36" s="131"/>
      <c r="G36" s="127"/>
      <c r="H36" s="131"/>
      <c r="I36" s="127"/>
      <c r="J36" s="127"/>
      <c r="K36" s="127"/>
      <c r="L36" s="124"/>
    </row>
    <row r="37" spans="2:12" ht="12.75" customHeight="1">
      <c r="B37" s="121" t="s">
        <v>127</v>
      </c>
      <c r="C37" s="132">
        <v>0</v>
      </c>
      <c r="D37" s="132"/>
      <c r="E37" s="127">
        <v>0</v>
      </c>
      <c r="F37" s="132"/>
      <c r="G37" s="132">
        <v>0</v>
      </c>
      <c r="H37" s="132"/>
      <c r="I37" s="132">
        <f>+'P&amp;L'!F38</f>
        <v>25614</v>
      </c>
      <c r="J37" s="127"/>
      <c r="K37" s="127">
        <f>SUM(C37:J37)</f>
        <v>25614</v>
      </c>
      <c r="L37" s="133"/>
    </row>
    <row r="38" spans="2:12" ht="12.75" customHeight="1">
      <c r="B38" s="121"/>
      <c r="C38" s="132"/>
      <c r="D38" s="132"/>
      <c r="E38" s="127"/>
      <c r="F38" s="132"/>
      <c r="G38" s="132"/>
      <c r="H38" s="132"/>
      <c r="I38" s="132"/>
      <c r="J38" s="127"/>
      <c r="K38" s="130"/>
      <c r="L38" s="133"/>
    </row>
    <row r="39" spans="2:12" ht="12.75" customHeight="1">
      <c r="B39" s="121" t="s">
        <v>229</v>
      </c>
      <c r="C39" s="132">
        <v>0</v>
      </c>
      <c r="D39" s="132"/>
      <c r="E39" s="127">
        <v>0</v>
      </c>
      <c r="F39" s="132"/>
      <c r="G39" s="132">
        <v>0</v>
      </c>
      <c r="H39" s="132"/>
      <c r="I39" s="132">
        <v>-4993</v>
      </c>
      <c r="J39" s="127"/>
      <c r="K39" s="127">
        <f>SUM(C39:J39)</f>
        <v>-4993</v>
      </c>
      <c r="L39" s="133"/>
    </row>
    <row r="40" spans="2:12" ht="12.75" customHeight="1">
      <c r="B40" s="121"/>
      <c r="C40" s="134"/>
      <c r="D40" s="134"/>
      <c r="E40" s="134"/>
      <c r="F40" s="134"/>
      <c r="G40" s="134"/>
      <c r="H40" s="134"/>
      <c r="I40" s="134"/>
      <c r="J40" s="134"/>
      <c r="K40" s="134"/>
      <c r="L40" s="135"/>
    </row>
    <row r="41" spans="2:12" ht="18" customHeight="1" thickBot="1">
      <c r="B41" s="151" t="s">
        <v>10</v>
      </c>
      <c r="C41" s="137">
        <f>SUM(C31:C39)</f>
        <v>115882</v>
      </c>
      <c r="D41" s="137"/>
      <c r="E41" s="137">
        <f>SUM(E31:E39)</f>
        <v>165</v>
      </c>
      <c r="F41" s="137"/>
      <c r="G41" s="137">
        <f>SUM(G31:G39)</f>
        <v>48433</v>
      </c>
      <c r="H41" s="137"/>
      <c r="I41" s="137">
        <f>SUM(I31:I39)</f>
        <v>41885</v>
      </c>
      <c r="J41" s="137"/>
      <c r="K41" s="137">
        <f>SUM(K31:K39)</f>
        <v>206365</v>
      </c>
      <c r="L41" s="135"/>
    </row>
    <row r="42" spans="2:12" ht="12.75" customHeight="1">
      <c r="B42" s="121"/>
      <c r="C42" s="132"/>
      <c r="D42" s="132"/>
      <c r="E42" s="132"/>
      <c r="F42" s="132"/>
      <c r="G42" s="132"/>
      <c r="H42" s="132"/>
      <c r="I42" s="132"/>
      <c r="J42" s="132"/>
      <c r="K42" s="132"/>
      <c r="L42" s="135"/>
    </row>
    <row r="43" spans="2:12" ht="12.75" customHeight="1">
      <c r="B43" s="287"/>
      <c r="C43" s="132"/>
      <c r="D43" s="132"/>
      <c r="E43" s="132"/>
      <c r="F43" s="132"/>
      <c r="G43" s="132"/>
      <c r="H43" s="132"/>
      <c r="I43" s="132"/>
      <c r="J43" s="132"/>
      <c r="K43" s="132"/>
      <c r="L43" s="135"/>
    </row>
    <row r="44" spans="2:12" ht="12.75" customHeight="1">
      <c r="B44" s="15"/>
      <c r="C44" s="132"/>
      <c r="D44" s="132"/>
      <c r="E44" s="132"/>
      <c r="F44" s="132"/>
      <c r="G44" s="132"/>
      <c r="H44" s="132"/>
      <c r="I44" s="132"/>
      <c r="J44" s="132"/>
      <c r="K44" s="132"/>
      <c r="L44" s="135"/>
    </row>
    <row r="45" spans="2:12" ht="12.75" customHeight="1">
      <c r="B45" s="15"/>
      <c r="C45" s="132"/>
      <c r="D45" s="132"/>
      <c r="E45" s="132"/>
      <c r="F45" s="132"/>
      <c r="G45" s="132"/>
      <c r="H45" s="132"/>
      <c r="I45" s="132"/>
      <c r="J45" s="132"/>
      <c r="K45" s="132"/>
      <c r="L45" s="135"/>
    </row>
    <row r="46" spans="2:12" ht="12.75" customHeight="1">
      <c r="B46" s="121"/>
      <c r="C46" s="138"/>
      <c r="D46" s="138"/>
      <c r="E46" s="138"/>
      <c r="F46" s="138"/>
      <c r="G46" s="138"/>
      <c r="H46" s="138"/>
      <c r="I46" s="138"/>
      <c r="J46" s="138"/>
      <c r="K46" s="138"/>
      <c r="L46" s="135"/>
    </row>
    <row r="47" spans="2:12" ht="13.5" customHeight="1">
      <c r="B47" s="354" t="s">
        <v>247</v>
      </c>
      <c r="C47" s="330"/>
      <c r="D47" s="330"/>
      <c r="E47" s="330"/>
      <c r="F47" s="330"/>
      <c r="G47" s="330"/>
      <c r="H47" s="330"/>
      <c r="I47" s="330"/>
      <c r="J47" s="330"/>
      <c r="K47" s="330"/>
      <c r="L47" s="135"/>
    </row>
    <row r="48" spans="2:12" ht="13.5" customHeight="1">
      <c r="B48" s="330"/>
      <c r="C48" s="330"/>
      <c r="D48" s="330"/>
      <c r="E48" s="330"/>
      <c r="F48" s="330"/>
      <c r="G48" s="330"/>
      <c r="H48" s="330"/>
      <c r="I48" s="330"/>
      <c r="J48" s="330"/>
      <c r="K48" s="330"/>
      <c r="L48" s="124"/>
    </row>
    <row r="49" spans="2:12" ht="14.25">
      <c r="B49" s="139"/>
      <c r="C49" s="121"/>
      <c r="D49" s="121"/>
      <c r="E49" s="121"/>
      <c r="F49" s="121"/>
      <c r="G49" s="121"/>
      <c r="H49" s="121"/>
      <c r="I49" s="121"/>
      <c r="J49" s="121"/>
      <c r="K49" s="121"/>
      <c r="L49" s="124"/>
    </row>
    <row r="50" spans="2:12" ht="14.25">
      <c r="B50" s="139"/>
      <c r="C50" s="121"/>
      <c r="D50" s="121"/>
      <c r="E50" s="121"/>
      <c r="F50" s="121"/>
      <c r="G50" s="121"/>
      <c r="H50" s="121"/>
      <c r="I50" s="121"/>
      <c r="J50" s="121"/>
      <c r="K50" s="121"/>
      <c r="L50" s="124"/>
    </row>
    <row r="51" spans="2:12" ht="14.25">
      <c r="B51" s="139"/>
      <c r="C51" s="121"/>
      <c r="D51" s="121"/>
      <c r="E51" s="121"/>
      <c r="F51" s="121"/>
      <c r="G51" s="121"/>
      <c r="H51" s="121"/>
      <c r="I51" s="121"/>
      <c r="J51" s="121"/>
      <c r="K51" s="121"/>
      <c r="L51" s="124"/>
    </row>
    <row r="52" spans="2:12" ht="9.75" customHeight="1">
      <c r="B52" s="139"/>
      <c r="C52" s="121"/>
      <c r="D52" s="121"/>
      <c r="E52" s="121"/>
      <c r="F52" s="121"/>
      <c r="G52" s="121"/>
      <c r="H52" s="121"/>
      <c r="I52" s="121"/>
      <c r="J52" s="121"/>
      <c r="K52" s="121"/>
      <c r="L52" s="124"/>
    </row>
    <row r="53" spans="2:12" ht="14.25">
      <c r="B53" s="139"/>
      <c r="C53" s="121"/>
      <c r="D53" s="121"/>
      <c r="E53" s="121"/>
      <c r="F53" s="121"/>
      <c r="G53" s="121"/>
      <c r="H53" s="121"/>
      <c r="I53" s="121"/>
      <c r="J53" s="121"/>
      <c r="K53" s="121"/>
      <c r="L53" s="124"/>
    </row>
    <row r="54" spans="2:12" ht="9.75" customHeight="1">
      <c r="B54" s="139"/>
      <c r="C54" s="121"/>
      <c r="D54" s="121"/>
      <c r="E54" s="121"/>
      <c r="F54" s="121"/>
      <c r="G54" s="121"/>
      <c r="H54" s="121"/>
      <c r="I54" s="121"/>
      <c r="J54" s="121"/>
      <c r="K54" s="121"/>
      <c r="L54" s="124"/>
    </row>
    <row r="55" spans="2:12" ht="14.25">
      <c r="B55" s="139"/>
      <c r="C55" s="121"/>
      <c r="D55" s="121"/>
      <c r="E55" s="121"/>
      <c r="F55" s="121"/>
      <c r="G55" s="121"/>
      <c r="H55" s="121"/>
      <c r="I55" s="121"/>
      <c r="J55" s="121"/>
      <c r="K55" s="121"/>
      <c r="L55" s="124"/>
    </row>
    <row r="56" spans="2:12" ht="9.75" customHeight="1">
      <c r="B56" s="139"/>
      <c r="C56" s="121"/>
      <c r="D56" s="121"/>
      <c r="E56" s="121"/>
      <c r="F56" s="121"/>
      <c r="G56" s="121"/>
      <c r="H56" s="121"/>
      <c r="I56" s="121"/>
      <c r="J56" s="121"/>
      <c r="K56" s="121"/>
      <c r="L56" s="124"/>
    </row>
    <row r="57" spans="2:12" ht="14.25">
      <c r="B57" s="139"/>
      <c r="C57" s="121"/>
      <c r="D57" s="121"/>
      <c r="E57" s="121"/>
      <c r="F57" s="121"/>
      <c r="G57" s="121"/>
      <c r="H57" s="121"/>
      <c r="I57" s="121"/>
      <c r="J57" s="121"/>
      <c r="K57" s="121"/>
      <c r="L57" s="124"/>
    </row>
    <row r="58" spans="2:12" ht="9.75" customHeight="1">
      <c r="B58" s="139"/>
      <c r="C58" s="121"/>
      <c r="D58" s="121"/>
      <c r="E58" s="121"/>
      <c r="F58" s="121"/>
      <c r="G58" s="121"/>
      <c r="H58" s="121"/>
      <c r="I58" s="121"/>
      <c r="J58" s="121"/>
      <c r="K58" s="121"/>
      <c r="L58" s="124"/>
    </row>
    <row r="59" spans="2:12" ht="14.25">
      <c r="B59" s="139"/>
      <c r="C59" s="121"/>
      <c r="D59" s="121"/>
      <c r="E59" s="121"/>
      <c r="F59" s="121"/>
      <c r="G59" s="121"/>
      <c r="H59" s="121"/>
      <c r="I59" s="121"/>
      <c r="J59" s="121"/>
      <c r="K59" s="121"/>
      <c r="L59" s="124"/>
    </row>
    <row r="60" spans="2:12" ht="9.75" customHeight="1">
      <c r="B60" s="139"/>
      <c r="C60" s="121"/>
      <c r="D60" s="121"/>
      <c r="E60" s="121"/>
      <c r="F60" s="121"/>
      <c r="G60" s="121"/>
      <c r="H60" s="121"/>
      <c r="I60" s="121"/>
      <c r="J60" s="121"/>
      <c r="K60" s="121"/>
      <c r="L60" s="124"/>
    </row>
    <row r="61" spans="2:12" ht="14.25">
      <c r="B61" s="139"/>
      <c r="C61" s="121"/>
      <c r="D61" s="121"/>
      <c r="E61" s="121"/>
      <c r="F61" s="121"/>
      <c r="G61" s="121"/>
      <c r="H61" s="121"/>
      <c r="I61" s="121"/>
      <c r="J61" s="121"/>
      <c r="K61" s="121"/>
      <c r="L61" s="124"/>
    </row>
    <row r="62" spans="2:12" ht="9.75" customHeight="1">
      <c r="B62" s="139"/>
      <c r="C62" s="121"/>
      <c r="D62" s="121"/>
      <c r="E62" s="121"/>
      <c r="F62" s="121"/>
      <c r="G62" s="121"/>
      <c r="H62" s="121"/>
      <c r="I62" s="121"/>
      <c r="J62" s="121"/>
      <c r="K62" s="121"/>
      <c r="L62" s="124"/>
    </row>
    <row r="63" spans="2:12" ht="14.25">
      <c r="B63" s="139"/>
      <c r="C63" s="121"/>
      <c r="D63" s="121"/>
      <c r="E63" s="121"/>
      <c r="F63" s="121"/>
      <c r="G63" s="121"/>
      <c r="H63" s="121"/>
      <c r="I63" s="121"/>
      <c r="J63" s="121"/>
      <c r="K63" s="121"/>
      <c r="L63" s="124"/>
    </row>
    <row r="64" spans="2:12" ht="9.75" customHeight="1">
      <c r="B64" s="139"/>
      <c r="C64" s="121"/>
      <c r="D64" s="121"/>
      <c r="E64" s="121"/>
      <c r="F64" s="121"/>
      <c r="G64" s="121"/>
      <c r="H64" s="121"/>
      <c r="I64" s="121"/>
      <c r="J64" s="121"/>
      <c r="K64" s="121"/>
      <c r="L64" s="124"/>
    </row>
    <row r="65" spans="2:12" ht="14.25">
      <c r="B65" s="139"/>
      <c r="C65" s="121"/>
      <c r="D65" s="121"/>
      <c r="E65" s="121"/>
      <c r="F65" s="121"/>
      <c r="G65" s="121"/>
      <c r="H65" s="121"/>
      <c r="I65" s="121"/>
      <c r="J65" s="121"/>
      <c r="K65" s="121"/>
      <c r="L65" s="124"/>
    </row>
    <row r="66" spans="2:12" ht="9.75" customHeight="1">
      <c r="B66" s="139"/>
      <c r="C66" s="121"/>
      <c r="D66" s="121"/>
      <c r="E66" s="121"/>
      <c r="F66" s="121"/>
      <c r="G66" s="121"/>
      <c r="H66" s="121"/>
      <c r="I66" s="121"/>
      <c r="J66" s="121"/>
      <c r="K66" s="121"/>
      <c r="L66" s="124"/>
    </row>
    <row r="67" spans="2:12" ht="14.25">
      <c r="B67" s="139"/>
      <c r="C67" s="121"/>
      <c r="D67" s="121"/>
      <c r="E67" s="121"/>
      <c r="F67" s="121"/>
      <c r="G67" s="121"/>
      <c r="H67" s="121"/>
      <c r="I67" s="121"/>
      <c r="J67" s="121"/>
      <c r="K67" s="121"/>
      <c r="L67" s="124"/>
    </row>
    <row r="68" spans="2:12" ht="14.25">
      <c r="B68" s="139"/>
      <c r="C68" s="121"/>
      <c r="D68" s="121"/>
      <c r="E68" s="121"/>
      <c r="F68" s="121"/>
      <c r="G68" s="121"/>
      <c r="H68" s="121"/>
      <c r="I68" s="121"/>
      <c r="J68" s="121"/>
      <c r="K68" s="121"/>
      <c r="L68" s="124"/>
    </row>
    <row r="69" spans="2:11" ht="14.25">
      <c r="B69" s="121"/>
      <c r="C69" s="139"/>
      <c r="D69" s="139"/>
      <c r="E69" s="139"/>
      <c r="F69" s="139"/>
      <c r="G69" s="139"/>
      <c r="H69" s="139"/>
      <c r="I69" s="139"/>
      <c r="J69" s="139"/>
      <c r="K69" s="139"/>
    </row>
    <row r="70" spans="2:11" ht="14.25">
      <c r="B70" s="121"/>
      <c r="C70" s="139"/>
      <c r="D70" s="139"/>
      <c r="E70" s="139"/>
      <c r="F70" s="139"/>
      <c r="G70" s="139"/>
      <c r="H70" s="139"/>
      <c r="I70" s="139"/>
      <c r="J70" s="139"/>
      <c r="K70" s="139"/>
    </row>
    <row r="71" spans="2:11" ht="14.25">
      <c r="B71" s="121"/>
      <c r="C71" s="139"/>
      <c r="D71" s="139"/>
      <c r="E71" s="139"/>
      <c r="F71" s="139"/>
      <c r="G71" s="139"/>
      <c r="H71" s="139"/>
      <c r="I71" s="139"/>
      <c r="J71" s="139"/>
      <c r="K71" s="139"/>
    </row>
    <row r="72" spans="2:11" ht="14.25">
      <c r="B72" s="121"/>
      <c r="C72" s="139"/>
      <c r="D72" s="139"/>
      <c r="E72" s="139"/>
      <c r="F72" s="139"/>
      <c r="G72" s="139"/>
      <c r="H72" s="139"/>
      <c r="I72" s="139"/>
      <c r="J72" s="139"/>
      <c r="K72" s="139"/>
    </row>
    <row r="73" spans="2:11" ht="14.25">
      <c r="B73" s="121"/>
      <c r="C73" s="139"/>
      <c r="D73" s="139"/>
      <c r="E73" s="139"/>
      <c r="F73" s="139"/>
      <c r="G73" s="139"/>
      <c r="H73" s="139"/>
      <c r="I73" s="139"/>
      <c r="J73" s="139"/>
      <c r="K73" s="139"/>
    </row>
    <row r="142" ht="9" customHeight="1">
      <c r="B142" s="312" t="s">
        <v>306</v>
      </c>
    </row>
    <row r="143" ht="6" customHeight="1"/>
    <row r="203" ht="12.75">
      <c r="B203" s="124" t="s">
        <v>308</v>
      </c>
    </row>
    <row r="223" ht="12.75">
      <c r="C223" s="140" t="s">
        <v>311</v>
      </c>
    </row>
    <row r="230" ht="12.75">
      <c r="B230" s="124" t="s">
        <v>314</v>
      </c>
    </row>
  </sheetData>
  <mergeCells count="1">
    <mergeCell ref="B47:K48"/>
  </mergeCells>
  <printOptions/>
  <pageMargins left="1" right="0" top="0.8" bottom="0.72" header="0.49" footer="0.41"/>
  <pageSetup fitToHeight="1" fitToWidth="1" horizontalDpi="600" verticalDpi="600" orientation="portrait" paperSize="9" scale="76"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koh</cp:lastModifiedBy>
  <cp:lastPrinted>2006-09-15T05:50:18Z</cp:lastPrinted>
  <dcterms:created xsi:type="dcterms:W3CDTF">2003-10-30T07:33:29Z</dcterms:created>
  <dcterms:modified xsi:type="dcterms:W3CDTF">2006-09-15T09:08:33Z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1504708430</vt:i4>
  </property>
  <property fmtid="{D5CDD505-2E9C-101B-9397-08002B2CF9AE}" pid="4" name="_EmailSubje">
    <vt:lpwstr>PKHB-Q4 2006 QUARTERLY RESULTS</vt:lpwstr>
  </property>
  <property fmtid="{D5CDD505-2E9C-101B-9397-08002B2CF9AE}" pid="5" name="_AuthorEma">
    <vt:lpwstr>shkoh@pohkong.com.my</vt:lpwstr>
  </property>
  <property fmtid="{D5CDD505-2E9C-101B-9397-08002B2CF9AE}" pid="6" name="_AuthorEmailDisplayNa">
    <vt:lpwstr>shkoh</vt:lpwstr>
  </property>
</Properties>
</file>